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300" windowWidth="12240" windowHeight="7155" tabRatio="639" firstSheet="1" activeTab="2"/>
  </bookViews>
  <sheets>
    <sheet name="Seg Anual" sheetId="1" state="hidden" r:id="rId1"/>
    <sheet name="DETALLE CODIGOS" sheetId="8" r:id="rId2"/>
    <sheet name="Matriz_Seg POA" sheetId="7" r:id="rId3"/>
    <sheet name="Ejemplo 1" sheetId="6" r:id="rId4"/>
    <sheet name="Resumen" sheetId="9" r:id="rId5"/>
    <sheet name="Obj. G y E" sheetId="12" r:id="rId6"/>
    <sheet name="Seg. POA 2016" sheetId="13" r:id="rId7"/>
    <sheet name="Avan. Fis. y % Ejec." sheetId="14" r:id="rId8"/>
    <sheet name="REC HUMANOS" sheetId="10" r:id="rId9"/>
    <sheet name="FODA POR OG" sheetId="11" r:id="rId10"/>
    <sheet name="Resul. Alcanzados" sheetId="16" r:id="rId11"/>
    <sheet name="Seg. POA 2016-Ponderacion(7)" sheetId="17" r:id="rId12"/>
  </sheets>
  <definedNames>
    <definedName name="_xlnm._FilterDatabase" localSheetId="1" hidden="1">'DETALLE CODIGOS'!$A$3:$V$70</definedName>
    <definedName name="_xlnm.Print_Area" localSheetId="3">'Ejemplo 1'!$A$1:$AK$23</definedName>
    <definedName name="_xlnm.Print_Area" localSheetId="2">'Matriz_Seg POA'!$B$1:$AK$20</definedName>
    <definedName name="_xlnm.Print_Area" localSheetId="10">'Resul. Alcanzados'!$B$1:$E$6</definedName>
    <definedName name="_xlnm.Print_Area" localSheetId="4">Resumen!$A$1:$AK$14</definedName>
    <definedName name="_xlnm.Print_Area" localSheetId="6">'Seg. POA 2016'!$B$1:$H$6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4" l="1"/>
  <c r="E5" i="13"/>
  <c r="E5" i="14"/>
  <c r="AK12" i="9" l="1"/>
  <c r="J8" i="14" l="1"/>
  <c r="I8" i="14"/>
  <c r="J5" i="14"/>
  <c r="I5" i="14"/>
  <c r="H5" i="13"/>
  <c r="G5" i="13"/>
  <c r="F5" i="13"/>
  <c r="AI13" i="9"/>
  <c r="AH13" i="9"/>
  <c r="AI12" i="9"/>
  <c r="AH12" i="9"/>
  <c r="W12" i="9"/>
  <c r="V12" i="9"/>
  <c r="T12" i="9"/>
  <c r="S12" i="9"/>
  <c r="AI13" i="7"/>
  <c r="AH13" i="7"/>
  <c r="AF13" i="7"/>
  <c r="AF12" i="7"/>
  <c r="AH12" i="7"/>
  <c r="AI12" i="7" s="1"/>
  <c r="AG12" i="7"/>
  <c r="W12" i="7"/>
  <c r="V12" i="7"/>
  <c r="U12" i="7"/>
  <c r="T12" i="7"/>
  <c r="H11" i="14" l="1"/>
  <c r="J11" i="14"/>
  <c r="C6" i="13"/>
  <c r="E6" i="13"/>
  <c r="E11" i="14" l="1"/>
  <c r="Z37" i="7" l="1"/>
  <c r="H8" i="14" l="1"/>
  <c r="H5" i="14"/>
  <c r="AC13" i="9" l="1"/>
  <c r="AC12" i="9"/>
  <c r="Y13" i="9"/>
  <c r="Y12" i="9"/>
  <c r="R12" i="9"/>
  <c r="Q12" i="9"/>
  <c r="P12" i="9"/>
  <c r="O12" i="9"/>
  <c r="N12" i="9"/>
  <c r="M12" i="9"/>
  <c r="L12" i="9"/>
  <c r="K12" i="9"/>
  <c r="U14" i="7"/>
  <c r="U12" i="9" l="1"/>
  <c r="U14" i="9" s="1"/>
  <c r="I11" i="14"/>
  <c r="AG13" i="7" l="1"/>
  <c r="AG12" i="9"/>
  <c r="G6" i="13"/>
  <c r="D6" i="13"/>
  <c r="AG13" i="9" l="1"/>
  <c r="AG14" i="9" s="1"/>
  <c r="AG14" i="7"/>
  <c r="F11" i="14"/>
  <c r="C11" i="14"/>
  <c r="H6" i="13" l="1"/>
  <c r="F6" i="13"/>
  <c r="N12" i="7"/>
  <c r="B8" i="10"/>
  <c r="C8" i="10"/>
  <c r="D8" i="10"/>
  <c r="E7" i="10"/>
  <c r="E6" i="10"/>
  <c r="E8" i="10" s="1"/>
  <c r="AB14" i="9" l="1"/>
  <c r="AB16" i="6"/>
  <c r="AB22" i="6" l="1"/>
  <c r="AB23" i="6"/>
  <c r="W22" i="6" l="1"/>
  <c r="U18" i="6"/>
  <c r="V18" i="6"/>
  <c r="U19" i="6"/>
  <c r="V19" i="6"/>
  <c r="U20" i="6"/>
  <c r="V20" i="6"/>
  <c r="U21" i="6"/>
  <c r="V21" i="6"/>
  <c r="V17" i="6"/>
  <c r="U17" i="6"/>
  <c r="T20" i="6"/>
  <c r="T21" i="6"/>
  <c r="T19" i="6"/>
  <c r="AH18" i="6"/>
  <c r="AH19" i="6"/>
  <c r="AH20" i="6"/>
  <c r="AH21" i="6"/>
  <c r="AH17" i="6"/>
  <c r="AG18" i="6"/>
  <c r="AG19" i="6"/>
  <c r="AG21" i="6"/>
  <c r="AG17" i="6"/>
  <c r="AF18" i="6"/>
  <c r="AF19" i="6"/>
  <c r="AF20" i="6"/>
  <c r="AF21" i="6"/>
  <c r="AF17" i="6"/>
  <c r="W15" i="6"/>
  <c r="V15" i="6"/>
  <c r="U15" i="6"/>
  <c r="W14" i="6"/>
  <c r="V14" i="6"/>
  <c r="U14" i="6"/>
  <c r="W13" i="6"/>
  <c r="V13" i="6"/>
  <c r="U13" i="6"/>
  <c r="W12" i="6"/>
  <c r="V12" i="6"/>
  <c r="U12" i="6"/>
  <c r="AG13" i="6"/>
  <c r="AG12" i="6"/>
  <c r="AH13" i="6"/>
  <c r="AI13" i="6"/>
  <c r="AI12" i="6"/>
  <c r="AH12" i="6"/>
  <c r="U16" i="6" l="1"/>
  <c r="V22" i="6"/>
  <c r="U22" i="6"/>
  <c r="U23" i="6" l="1"/>
  <c r="W16" i="6"/>
  <c r="W23" i="6" s="1"/>
  <c r="AI15" i="6"/>
  <c r="AI14" i="6"/>
  <c r="AG15" i="6"/>
  <c r="AH15" i="6"/>
  <c r="AH14" i="6"/>
  <c r="AH16" i="6" s="1"/>
  <c r="AG14" i="6"/>
  <c r="AG16" i="6" s="1"/>
  <c r="AI16" i="6" l="1"/>
  <c r="V16" i="6"/>
  <c r="V23" i="6" s="1"/>
  <c r="AH22" i="6"/>
  <c r="AH23" i="6" s="1"/>
  <c r="AG22" i="6"/>
  <c r="AG23" i="6" s="1"/>
  <c r="AI22" i="6" l="1"/>
  <c r="AI23" i="6" s="1"/>
  <c r="T22" i="6"/>
  <c r="T16" i="6"/>
</calcChain>
</file>

<file path=xl/comments1.xml><?xml version="1.0" encoding="utf-8"?>
<comments xmlns="http://schemas.openxmlformats.org/spreadsheetml/2006/main">
  <authors>
    <author>dgp</author>
  </authors>
  <commentList>
    <comment ref="C72" authorId="0">
      <text>
        <r>
          <rPr>
            <b/>
            <sz val="9"/>
            <color indexed="81"/>
            <rFont val="Tahoma"/>
            <family val="2"/>
          </rPr>
          <t>dgp:</t>
        </r>
        <r>
          <rPr>
            <sz val="9"/>
            <color indexed="81"/>
            <rFont val="Tahoma"/>
            <family val="2"/>
          </rPr>
          <t xml:space="preserve">
Se lo debe llenar de acuerdo al TDR de la Cosultoria.</t>
        </r>
      </text>
    </comment>
    <comment ref="D72" authorId="0">
      <text>
        <r>
          <rPr>
            <b/>
            <sz val="9"/>
            <color indexed="81"/>
            <rFont val="Tahoma"/>
            <family val="2"/>
          </rPr>
          <t>dgp:</t>
        </r>
        <r>
          <rPr>
            <sz val="9"/>
            <color indexed="81"/>
            <rFont val="Tahoma"/>
            <family val="2"/>
          </rPr>
          <t xml:space="preserve">
Se lo debe llenar de acuerdo a la RS. Ministerial Nº 239 (Cuadro de Equivalencias de renumeraciones de los Consultores de linea y Personal Eventual) del 26/06/2014</t>
        </r>
      </text>
    </comment>
  </commentList>
</comments>
</file>

<file path=xl/comments2.xml><?xml version="1.0" encoding="utf-8"?>
<comments xmlns="http://schemas.openxmlformats.org/spreadsheetml/2006/main">
  <authors>
    <author>amanda amurrio</author>
  </authors>
  <commentList>
    <comment ref="D5" authorId="0">
      <text>
        <r>
          <rPr>
            <sz val="9"/>
            <color indexed="81"/>
            <rFont val="Tahoma"/>
            <family val="2"/>
          </rPr>
          <t>Todo lo referido a personal</t>
        </r>
      </text>
    </comment>
    <comment ref="D6" authorId="0">
      <text>
        <r>
          <rPr>
            <sz val="9"/>
            <color indexed="81"/>
            <rFont val="Tahoma"/>
            <family val="2"/>
          </rPr>
          <t>Disposición de recursos financieros (deudas, pagos y Otros)</t>
        </r>
      </text>
    </comment>
    <comment ref="D7" authorId="0">
      <text>
        <r>
          <rPr>
            <sz val="9"/>
            <color indexed="81"/>
            <rFont val="Tahoma"/>
            <family val="2"/>
          </rPr>
          <t>Infraestructura y Tecnología</t>
        </r>
      </text>
    </comment>
    <comment ref="D8" authorId="0">
      <text>
        <r>
          <rPr>
            <sz val="9"/>
            <color indexed="81"/>
            <rFont val="Tahoma"/>
            <family val="2"/>
          </rPr>
          <t>Estructura organizacional - Normativa interna</t>
        </r>
      </text>
    </comment>
    <comment ref="D9" authorId="0">
      <text>
        <r>
          <rPr>
            <sz val="9"/>
            <color indexed="81"/>
            <rFont val="Tahoma"/>
            <family val="2"/>
          </rPr>
          <t>Entorno social (coordinación con organizaciones sociales, problemas sociales relacionados con los proyectos, internacionalización de demandas sociales).</t>
        </r>
      </text>
    </comment>
    <comment ref="D10" authorId="0">
      <text>
        <r>
          <rPr>
            <sz val="9"/>
            <color indexed="81"/>
            <rFont val="Tahoma"/>
            <family val="2"/>
          </rPr>
          <t>Entorno económico (Situación del país y mundial)</t>
        </r>
      </text>
    </comment>
    <comment ref="D11" authorId="0">
      <text>
        <r>
          <rPr>
            <sz val="9"/>
            <color indexed="81"/>
            <rFont val="Tahoma"/>
            <family val="2"/>
          </rPr>
          <t>Entorno Normativo Externo.</t>
        </r>
      </text>
    </comment>
    <comment ref="D12" authorId="0">
      <text>
        <r>
          <rPr>
            <sz val="9"/>
            <color indexed="81"/>
            <rFont val="Tahoma"/>
            <family val="2"/>
          </rPr>
          <t>Coordinación Interinstitucional</t>
        </r>
      </text>
    </comment>
    <comment ref="D13" authorId="0">
      <text>
        <r>
          <rPr>
            <b/>
            <sz val="9"/>
            <color indexed="81"/>
            <rFont val="Tahoma"/>
            <family val="2"/>
          </rPr>
          <t>Amanda amurrio:</t>
        </r>
        <r>
          <rPr>
            <sz val="9"/>
            <color indexed="81"/>
            <rFont val="Tahoma"/>
            <family val="2"/>
          </rPr>
          <t xml:space="preserve">
Todo lo referido a personal</t>
        </r>
      </text>
    </comment>
    <comment ref="D14" authorId="0">
      <text>
        <r>
          <rPr>
            <sz val="9"/>
            <color indexed="81"/>
            <rFont val="Tahoma"/>
            <family val="2"/>
          </rPr>
          <t>Disposición de recursos financieros (deudas, pagos y Otros)</t>
        </r>
      </text>
    </comment>
    <comment ref="D15" authorId="0">
      <text>
        <r>
          <rPr>
            <sz val="9"/>
            <color indexed="81"/>
            <rFont val="Tahoma"/>
            <family val="2"/>
          </rPr>
          <t>Infraestructura y Tecnología</t>
        </r>
      </text>
    </comment>
    <comment ref="D16" authorId="0">
      <text>
        <r>
          <rPr>
            <sz val="9"/>
            <color indexed="81"/>
            <rFont val="Tahoma"/>
            <family val="2"/>
          </rPr>
          <t>Estructura organizacional - Normativa interna</t>
        </r>
      </text>
    </comment>
    <comment ref="D17" authorId="0">
      <text>
        <r>
          <rPr>
            <sz val="9"/>
            <color indexed="81"/>
            <rFont val="Tahoma"/>
            <family val="2"/>
          </rPr>
          <t>Entorno social (coordinación con organizaciones sociales, problemas sociales relacionados con los proyectos, internacionalización de demandas sociales).</t>
        </r>
      </text>
    </comment>
    <comment ref="D18" authorId="0">
      <text>
        <r>
          <rPr>
            <sz val="9"/>
            <color indexed="81"/>
            <rFont val="Tahoma"/>
            <family val="2"/>
          </rPr>
          <t>Entorno económico (Situación del país y mundial)</t>
        </r>
      </text>
    </comment>
    <comment ref="D19" authorId="0">
      <text>
        <r>
          <rPr>
            <sz val="9"/>
            <color indexed="81"/>
            <rFont val="Tahoma"/>
            <family val="2"/>
          </rPr>
          <t>Entorno Normativo Externo.</t>
        </r>
      </text>
    </comment>
    <comment ref="D20" authorId="0">
      <text>
        <r>
          <rPr>
            <sz val="9"/>
            <color indexed="81"/>
            <rFont val="Tahoma"/>
            <family val="2"/>
          </rPr>
          <t>Coordinación Interinstitucional</t>
        </r>
      </text>
    </comment>
  </commentList>
</comments>
</file>

<file path=xl/sharedStrings.xml><?xml version="1.0" encoding="utf-8"?>
<sst xmlns="http://schemas.openxmlformats.org/spreadsheetml/2006/main" count="1285" uniqueCount="711">
  <si>
    <t>FECHA DEL INFORME:</t>
  </si>
  <si>
    <t>1- OBJETIVO DE GESTIÓN</t>
  </si>
  <si>
    <t>CARGO</t>
  </si>
  <si>
    <t>FIRMA</t>
  </si>
  <si>
    <t>DESCRIPCION DE LA ACTIVIDAD</t>
  </si>
  <si>
    <t>PONDERACON DE IMPORTANCIA</t>
  </si>
  <si>
    <t>MEDIOS DE VALIDACION</t>
  </si>
  <si>
    <t>OBSERVACIONES</t>
  </si>
  <si>
    <t>COD. PND</t>
  </si>
  <si>
    <t>A</t>
  </si>
  <si>
    <t>S</t>
  </si>
  <si>
    <t>P</t>
  </si>
  <si>
    <t>E</t>
  </si>
  <si>
    <t>OBJETIVO ESTRATEGICO DEL PEI</t>
  </si>
  <si>
    <t>LOGRADO</t>
  </si>
  <si>
    <t>GRADO DE CUMPLIMIENTO (%)</t>
  </si>
  <si>
    <t>RESULTADO</t>
  </si>
  <si>
    <t>DESCRIPCION</t>
  </si>
  <si>
    <t>GRADO DE IMPORTANCIA
(PONDERACON)</t>
  </si>
  <si>
    <t>ÁREA/UNIDAD ORGANIZAL</t>
  </si>
  <si>
    <t>ÁREA/UNIDAD ORGANIZACIONAL:</t>
  </si>
  <si>
    <t>PRIMER SEMESTRE</t>
  </si>
  <si>
    <t>SEGUNDO SEMESTRE</t>
  </si>
  <si>
    <t>ANUAL</t>
  </si>
  <si>
    <r>
      <rPr>
        <b/>
        <sz val="26"/>
        <color theme="0"/>
        <rFont val="Calibri"/>
        <family val="2"/>
        <scheme val="minor"/>
      </rPr>
      <t>MINISTERIO DE MEDIO AMBIENTE Y AGUA</t>
    </r>
    <r>
      <rPr>
        <b/>
        <sz val="20"/>
        <color theme="0"/>
        <rFont val="Calibri"/>
        <family val="2"/>
        <scheme val="minor"/>
      </rPr>
      <t xml:space="preserve">
</t>
    </r>
    <r>
      <rPr>
        <b/>
        <sz val="22"/>
        <color theme="0"/>
        <rFont val="Calibri"/>
        <family val="2"/>
        <scheme val="minor"/>
      </rPr>
      <t>DIRECCIÓN GENERAL DE PLANIFICACIÓN</t>
    </r>
    <r>
      <rPr>
        <b/>
        <sz val="20"/>
        <color theme="0"/>
        <rFont val="Calibri"/>
        <family val="2"/>
        <scheme val="minor"/>
      </rPr>
      <t xml:space="preserve">
MATRIZ DE SEGUIMIENTO FISICO ANUAL</t>
    </r>
  </si>
  <si>
    <t>ESTRUCTURA PROGRAMATICA DEL PND</t>
  </si>
  <si>
    <t>INTER ANUAL
SEGUNDO SEMESTRE</t>
  </si>
  <si>
    <t>INTER ANUAL
PRIMER SEMESTRE</t>
  </si>
  <si>
    <t>METAS (PROGRAMADO)</t>
  </si>
  <si>
    <t>PRODUCTO</t>
  </si>
  <si>
    <t>2- OBJETIVO DE ESPECIFICO</t>
  </si>
  <si>
    <t>COD-OE</t>
  </si>
  <si>
    <t>COD - OG</t>
  </si>
  <si>
    <t>COD - AO</t>
  </si>
  <si>
    <t>COD - OE</t>
  </si>
  <si>
    <t xml:space="preserve"> RESPONSABLES DE LA INFORMACION</t>
  </si>
  <si>
    <t>NOMBRE</t>
  </si>
  <si>
    <t>Elaborado por:</t>
  </si>
  <si>
    <t>Revisado por:</t>
  </si>
  <si>
    <t>Aprobado por:</t>
  </si>
  <si>
    <t>dia / mes / año</t>
  </si>
  <si>
    <t>VICEMINISTERIO / ENTIDAD:</t>
  </si>
  <si>
    <t>PROGRAMADO ()</t>
  </si>
  <si>
    <t>LOGRADO ()</t>
  </si>
  <si>
    <t xml:space="preserve"> RESPONSABLES</t>
  </si>
  <si>
    <t>GRADO DE IMPORTANCIA
(PONDERACION)</t>
  </si>
  <si>
    <t>Avance físico (Promedio)</t>
  </si>
  <si>
    <t>Sub total objetivo:</t>
  </si>
  <si>
    <t>GRADO DE CUMPLIMIENTO</t>
  </si>
  <si>
    <t>ANUAL (%)</t>
  </si>
  <si>
    <t>1ER SEM (B/A*100)</t>
  </si>
  <si>
    <t>1ER SEM (A)</t>
  </si>
  <si>
    <t xml:space="preserve"> 2DO SEM (A)</t>
  </si>
  <si>
    <t>ANUAL (A)</t>
  </si>
  <si>
    <t>1ER SEM (B)</t>
  </si>
  <si>
    <t>2DO SEM (B)</t>
  </si>
  <si>
    <t>ANUAL (B)</t>
  </si>
  <si>
    <t>ANUAL (B/A*100)</t>
  </si>
  <si>
    <t>PRODUCTO LOGRADO</t>
  </si>
  <si>
    <t>DENOMINACIÓN</t>
  </si>
  <si>
    <t>N° de Operaciones ejecutadas:</t>
  </si>
  <si>
    <t>Avance físico (Promedio):</t>
  </si>
  <si>
    <t>MEDIOS DE VERIFICACIÓN</t>
  </si>
  <si>
    <t>OBSERVACIONES Y/O ACLARACIONES</t>
  </si>
  <si>
    <t>1ER SEM</t>
  </si>
  <si>
    <t xml:space="preserve"> 2DO SEM</t>
  </si>
  <si>
    <t>METAS PROGRAMADA</t>
  </si>
  <si>
    <t>RESULTADO LOGRADO</t>
  </si>
  <si>
    <t>1ER SEM (%)</t>
  </si>
  <si>
    <t xml:space="preserve"> 2DO SEM (%)</t>
  </si>
  <si>
    <t>2DO  SEM
(B/A*100)</t>
  </si>
  <si>
    <t>PRODUCTO PROGRAMADO</t>
  </si>
  <si>
    <t>COD - PEI</t>
  </si>
  <si>
    <t>Implementar políticas, planes y programas integrales de agua y saneamiento (alcantarillado, residuos sólidos, letrinas)  para  el acceso pleno de la población a los servicios, en el marco de la gestión integral de recursos hídricos y residuos sólidos, De manera concurrente en los niveles de Gobierno</t>
  </si>
  <si>
    <t>1.1.1.0</t>
  </si>
  <si>
    <t>1.1.2.0</t>
  </si>
  <si>
    <t>OG 1</t>
  </si>
  <si>
    <t xml:space="preserve">Incrementar la cobertura del 1,8% en agua potable y 4% saneamiento en zonas urbanas, periurbanas y rurales a traves de los programas y proyectos que las Entidades del sector ejecutan con recursos provenientes de convenios suscritos con los Gobiernos Subnacionales y Cooperacion Internacional, amparados en normativas que faciliten el cumplimiento de las metas programadas en la agenda 2025 </t>
  </si>
  <si>
    <t>OG 2</t>
  </si>
  <si>
    <t>Reducir el número de botaderos en 4%, priorizando el incremento del aprovechamiento en 2%, la disposición final segura y la institucionalidad del sector en coordinación con los actores involucrados.</t>
  </si>
  <si>
    <t>El oportuno seguimiento fisico financiero de los programas y proyectos de agua potable y saneamiento incrementa los niveles de coberturas</t>
  </si>
  <si>
    <t>Coadyuvar a la gestion de financiamiento para la ejecucion de programas y proyectos con la cooperacion internacional y/o gobiernos subnacionales</t>
  </si>
  <si>
    <t>La normativa sectorial de agua potable y saneamiento, armonizada con la Ley 300 y demas normativa del sector coadyuvando a las metas programas en la agenda 2025</t>
  </si>
  <si>
    <t>OE1</t>
  </si>
  <si>
    <t>OE2</t>
  </si>
  <si>
    <t>OE3</t>
  </si>
  <si>
    <t>20 programas en ejecucion con financiamiento proveniente de diferentes modalidades de inversion.</t>
  </si>
  <si>
    <t>60 Normas sectoriales actualizadas</t>
  </si>
  <si>
    <t>Al menos 3 programas de fortalecimiento en ejecución</t>
  </si>
  <si>
    <t>Al menos 4 talleres regionales de difusión de normativa técnica y legal en gestión integral de residuos sólidos</t>
  </si>
  <si>
    <t>Al menos 5 programas de implementación de la gestión integral de residuos sólidos en ejecución</t>
  </si>
  <si>
    <t>Fortalecer la institucionalidad del sector residuos sólidos asegurando la participación de los actores involucrados.</t>
  </si>
  <si>
    <t>Desarrollar e implementar normativa en Gestión Integral de Residuos Sólidos.</t>
  </si>
  <si>
    <t>Desarrollar e implementar programas en gestión integral de residuos sólidos.</t>
  </si>
  <si>
    <t>Cobertura del 80,7% en agua potable.</t>
  </si>
  <si>
    <t>Cobertura del  53,8% en Sanemiento</t>
  </si>
  <si>
    <t>Índice de aprovechamiento de 6%</t>
  </si>
  <si>
    <t>Índice de botaderos 93%</t>
  </si>
  <si>
    <t>Al menos 3 programas de fortalecimiento institucional</t>
  </si>
  <si>
    <t>Al menos 5 programas/proyectos GIRS en ejecución</t>
  </si>
  <si>
    <t>Ley de GIRS y reglamentación elaborada  Al menos 3 guías técnicas elaboradas/actualizadas</t>
  </si>
  <si>
    <t>Al menos 3 guías técnicas en GIRS.</t>
  </si>
  <si>
    <t>Al menos 1 Proyecto de Ley y Reglamentación elaboradas.</t>
  </si>
  <si>
    <t>Ejemplares de la normativa generada
Informes de gestión</t>
  </si>
  <si>
    <t>Registros de talleres
Informes de gestión</t>
  </si>
  <si>
    <t>Informe de gestión</t>
  </si>
  <si>
    <t>Convenios suscritos</t>
  </si>
  <si>
    <r>
      <rPr>
        <b/>
        <sz val="26"/>
        <color theme="0"/>
        <rFont val="Calibri"/>
        <family val="2"/>
        <scheme val="minor"/>
      </rPr>
      <t>MINISTERIO DE MEDIO AMBIENTE Y AGUA</t>
    </r>
    <r>
      <rPr>
        <b/>
        <sz val="20"/>
        <color theme="0"/>
        <rFont val="Calibri"/>
        <family val="2"/>
        <scheme val="minor"/>
      </rPr>
      <t xml:space="preserve">
</t>
    </r>
    <r>
      <rPr>
        <b/>
        <sz val="22"/>
        <color theme="0"/>
        <rFont val="Calibri"/>
        <family val="2"/>
        <scheme val="minor"/>
      </rPr>
      <t>DIRECCIÓN GENERAL DE PLANIFICACIÓN</t>
    </r>
    <r>
      <rPr>
        <b/>
        <sz val="20"/>
        <color theme="0"/>
        <rFont val="Calibri"/>
        <family val="2"/>
        <scheme val="minor"/>
      </rPr>
      <t xml:space="preserve">
MATRIZ DE SEGUIMIENTO DEL PROGRAMA DE OPERACIONES ANUAL</t>
    </r>
  </si>
  <si>
    <t>ESTRUCTURA PROGRAMÁTICA DEL PND</t>
  </si>
  <si>
    <t>OBJETIVO ESTRATÉGICO DEL PEI</t>
  </si>
  <si>
    <t>PONDERACIÓN DE IMPORTANCIA</t>
  </si>
  <si>
    <t>DESCRIPCIÓN DEL OE</t>
  </si>
  <si>
    <t>2- OBJETIVO DE ESPECÍFICO</t>
  </si>
  <si>
    <t>Total General (Promedio por Unidad/Dirección/Viceministerio)</t>
  </si>
  <si>
    <t>PILARES AGENDA PATRIÓTICA Y LAS PATRIAS DEL PDES</t>
  </si>
  <si>
    <t>MMAyA: SECTORES ECONOMICOS 2015</t>
  </si>
  <si>
    <t>MMAyA: AREAS ORGANIZACIONALES 2015</t>
  </si>
  <si>
    <t>MMAyA: CLASIFICADOR ORGANIZACIONAL 2015</t>
  </si>
  <si>
    <t>Pilares Agenda Patriótica</t>
  </si>
  <si>
    <t>Patrias - PDES</t>
  </si>
  <si>
    <t>CODIGOS</t>
  </si>
  <si>
    <t>DENOMINACION</t>
  </si>
  <si>
    <t>SIGLA</t>
  </si>
  <si>
    <t>Nº</t>
  </si>
  <si>
    <t>Área</t>
  </si>
  <si>
    <t>Nº de Unidades</t>
  </si>
  <si>
    <t>Detalle</t>
  </si>
  <si>
    <t>NOMBRE DE LA UNIDAD</t>
  </si>
  <si>
    <t>CODIGO MOF - POA</t>
  </si>
  <si>
    <t>1. Erradicación de la extrema pobreza</t>
  </si>
  <si>
    <t>Patria Segura - Patria para Todos</t>
  </si>
  <si>
    <t>01</t>
  </si>
  <si>
    <t>AGROPECUARIO</t>
  </si>
  <si>
    <t>AGROP</t>
  </si>
  <si>
    <t>x</t>
  </si>
  <si>
    <t>Área de Apoyo y Asesoramiento</t>
  </si>
  <si>
    <t>6 (3 direcciones y 3 unidades )</t>
  </si>
  <si>
    <t>•Dirección General de Asuntos Jurídicos</t>
  </si>
  <si>
    <t>ADMINISTRACION CENTRAL</t>
  </si>
  <si>
    <t>ADM-CENTRAL</t>
  </si>
  <si>
    <t>2. Socialización y universalización de los servicios básicos con soberanía para Vivir Bien</t>
  </si>
  <si>
    <t>5</t>
  </si>
  <si>
    <t>01.5.</t>
  </si>
  <si>
    <t>RIEGO</t>
  </si>
  <si>
    <t>RIE</t>
  </si>
  <si>
    <t>•Dirección General de Asuntos Administrativos</t>
  </si>
  <si>
    <t>Unidad Auditoría Interna</t>
  </si>
  <si>
    <t>UAI</t>
  </si>
  <si>
    <t>1.0.0.3</t>
  </si>
  <si>
    <t>3. Salud, educación y deporte para la formación de un ser humano integro</t>
  </si>
  <si>
    <t>01.5.01</t>
  </si>
  <si>
    <t>CONSTRUCCIÓN DE SISTEMAS DE RIEGO</t>
  </si>
  <si>
    <t>RIE01</t>
  </si>
  <si>
    <t>•Dirección General de Planificación</t>
  </si>
  <si>
    <t>Unidad Comunicación Social</t>
  </si>
  <si>
    <t>UNICOM</t>
  </si>
  <si>
    <t>1.0.0.4</t>
  </si>
  <si>
    <t>4. Soberanía científica y tecnológica con identidad propia</t>
  </si>
  <si>
    <t>Patria Grande e Industrial en la Era Satelital</t>
  </si>
  <si>
    <t>02</t>
  </si>
  <si>
    <t>01.5.02</t>
  </si>
  <si>
    <t>MEJORAMIENTO Y AMPLIACIÓN DE SISTEMA DE RIEGO</t>
  </si>
  <si>
    <t>RIE02</t>
  </si>
  <si>
    <t>•Unidad de Auditoria Interna</t>
  </si>
  <si>
    <t>Unidad Transparencia</t>
  </si>
  <si>
    <t>UTRA</t>
  </si>
  <si>
    <t>1.0.0.5</t>
  </si>
  <si>
    <t>6. Soberanía Productiva con diversificación y desarrollo integral sin la dictadura del mercado capitalista</t>
  </si>
  <si>
    <t>03</t>
  </si>
  <si>
    <t>01.5.03</t>
  </si>
  <si>
    <t>REHABILITACIÓN DE SISTEMAS DE RIEGO</t>
  </si>
  <si>
    <t>RIE03</t>
  </si>
  <si>
    <t>•Unidad de Transparencia</t>
  </si>
  <si>
    <t>Dirección General de Asuntos Jurídicos</t>
  </si>
  <si>
    <t>DGAJ</t>
  </si>
  <si>
    <t>1.0.1.0</t>
  </si>
  <si>
    <t>7. Soberanía sobre los recursos naturales, con nacionalización, industrialización y comercialización en armonía y equilibrio con la Madre Tierra</t>
  </si>
  <si>
    <t>04</t>
  </si>
  <si>
    <t>01.5.04</t>
  </si>
  <si>
    <t>OTROS</t>
  </si>
  <si>
    <t>RIE04</t>
  </si>
  <si>
    <t>•Unidad de Comunicación</t>
  </si>
  <si>
    <t>Dirección General de Asuntos Administrativos</t>
  </si>
  <si>
    <t>DGAA</t>
  </si>
  <si>
    <t>1.0.2.0</t>
  </si>
  <si>
    <t>8. Soberanía alimentaria a través de la construcción del saber alimentarse para el Vivir Bien</t>
  </si>
  <si>
    <t>Patria Fuerte con Producción y Empleo</t>
  </si>
  <si>
    <t>05</t>
  </si>
  <si>
    <t>01.5.05</t>
  </si>
  <si>
    <t>MICRORIEGO Y OTROS (ATAJADOS, RESERVORIOS Y PERFORACIÓN DE POZOS)</t>
  </si>
  <si>
    <t>RIE05</t>
  </si>
  <si>
    <t>Área Funcional</t>
  </si>
  <si>
    <t>3 (Viceministerios, con sus respectivas direcciones)</t>
  </si>
  <si>
    <t>•Viceministerio de Agua Potable Saneamiento Básico</t>
  </si>
  <si>
    <t>Dirección General de Planificación</t>
  </si>
  <si>
    <t>DGP</t>
  </si>
  <si>
    <t>1.0.3.0</t>
  </si>
  <si>
    <t>9. Soberanía ambiental con desarrollo integral respetando los derechos de la Madre Tierra</t>
  </si>
  <si>
    <t>Patria Libre, Símbolo Mundial</t>
  </si>
  <si>
    <t>06</t>
  </si>
  <si>
    <t>01.5.06</t>
  </si>
  <si>
    <t>DRENAJES</t>
  </si>
  <si>
    <t>RIE06</t>
  </si>
  <si>
    <t>•Viceministerio de Recursos Hídricos y Riego</t>
  </si>
  <si>
    <t>VICEMINISTERIO DE AGUA POTABLE Y SANEAMIENTO BÁSICO</t>
  </si>
  <si>
    <t>VAPSB</t>
  </si>
  <si>
    <t>1.1.0.0</t>
  </si>
  <si>
    <t>10. Integración complementaria de los pueblos con soberanía</t>
  </si>
  <si>
    <t>07</t>
  </si>
  <si>
    <t>01.5.07</t>
  </si>
  <si>
    <t>OTROS  RIEGO</t>
  </si>
  <si>
    <t>OTRIE</t>
  </si>
  <si>
    <t>•Viceministerio de Medio Ambiente, Biodiversidad, Cambios Climáticos y de Gestión y Desarrollo Forestal</t>
  </si>
  <si>
    <t>Dirección General de Agua Potable y Alcantarillado Sanitario</t>
  </si>
  <si>
    <t>DGAPAS</t>
  </si>
  <si>
    <t>12.  Disfrute y felicidad  plena de fiestas y el  medio ambiente</t>
  </si>
  <si>
    <t>10</t>
  </si>
  <si>
    <t>SANEAMIENTO BÁSICO</t>
  </si>
  <si>
    <t>SANEA</t>
  </si>
  <si>
    <t>Área Operativa</t>
  </si>
  <si>
    <t>11 (entre unidades desconcentradas y unidades coordinadoras de programas)</t>
  </si>
  <si>
    <t>•Unidad Coordinadora de Programa - PAAP</t>
  </si>
  <si>
    <t>UCP - PAAP</t>
  </si>
  <si>
    <t>1.1.1.4</t>
  </si>
  <si>
    <t>13. Reencuentro soberano con el mar</t>
  </si>
  <si>
    <t>1</t>
  </si>
  <si>
    <t>10.1.</t>
  </si>
  <si>
    <t>AGUA POTABLE</t>
  </si>
  <si>
    <t>AGU</t>
  </si>
  <si>
    <t>•Unidad Coordinadora de Programa -CAF</t>
  </si>
  <si>
    <t>UCP - CAF (AGUA POTABLE)</t>
  </si>
  <si>
    <t>UCP - CAF</t>
  </si>
  <si>
    <t>1.2.2.5</t>
  </si>
  <si>
    <t>11. Soberanía de la transparencia en la gestión pública bajo los principios de no mentir, no robar y no ser flojo</t>
  </si>
  <si>
    <t>Patria Unida con la Nueva Constitución</t>
  </si>
  <si>
    <t>10.1.01</t>
  </si>
  <si>
    <t>AGUA POTABLE EN CAPITALES DE DEPARTAMENTO</t>
  </si>
  <si>
    <t>AGU01</t>
  </si>
  <si>
    <t>•Unidad Coordinadora de Programa - PRONAREC</t>
  </si>
  <si>
    <t>Programa SAS - PC</t>
  </si>
  <si>
    <t>SAS - PC</t>
  </si>
  <si>
    <t>1.1.1.6</t>
  </si>
  <si>
    <t>5. Soberanía comunitaria financiera, sin servilismo al capitalismo financiero</t>
  </si>
  <si>
    <t>Macroeconómica</t>
  </si>
  <si>
    <t>10.1.02</t>
  </si>
  <si>
    <t>AGUA POTABLE EN CIUDADES INTERMEDIAS</t>
  </si>
  <si>
    <t>AGU02</t>
  </si>
  <si>
    <t>•Unidad Coordinadora de Programa – PARC</t>
  </si>
  <si>
    <t>Dirección General de Gestión Integral de Residuos Sólidos</t>
  </si>
  <si>
    <t>DGGIRS</t>
  </si>
  <si>
    <t>10.1.03</t>
  </si>
  <si>
    <t>AGUA POTABLE EN POBLADOS RURALES</t>
  </si>
  <si>
    <t>AGU03</t>
  </si>
  <si>
    <t>•Programa Piloto de Resilencia Climática – PPCR</t>
  </si>
  <si>
    <t>UCP - PAAP (RESIDUOS SOLIDOS)</t>
  </si>
  <si>
    <t>10.1.04</t>
  </si>
  <si>
    <t>PERFORACIÓN DE POZOS PARA AGUA POTABLE</t>
  </si>
  <si>
    <t>AGU04</t>
  </si>
  <si>
    <t>•Unidad Operativa Boliviana</t>
  </si>
  <si>
    <t>VICEMINISTERIO DE RECURSOS HIDRICOS Y RIEGO</t>
  </si>
  <si>
    <t>VRHR</t>
  </si>
  <si>
    <t>1.2.0.0</t>
  </si>
  <si>
    <t>10.1.05</t>
  </si>
  <si>
    <t>REHABILITACIÓN DE SISTEMAS DE AGUA</t>
  </si>
  <si>
    <t>AGU05</t>
  </si>
  <si>
    <t>•Programa - BIOCULTURA</t>
  </si>
  <si>
    <t>Dirección General de Cuencas y Recursos Hídricos</t>
  </si>
  <si>
    <t>DGCyRH</t>
  </si>
  <si>
    <t>1.2.1.0</t>
  </si>
  <si>
    <t>2</t>
  </si>
  <si>
    <t>10.2.</t>
  </si>
  <si>
    <t>ALCANTARILLADO</t>
  </si>
  <si>
    <t>ALC</t>
  </si>
  <si>
    <t>•Ecosistemas Verticales Andinos</t>
  </si>
  <si>
    <t>Unidad Operativa Boliviana</t>
  </si>
  <si>
    <t>UOB</t>
  </si>
  <si>
    <t>1.2.1.4</t>
  </si>
  <si>
    <t>10.2.01</t>
  </si>
  <si>
    <t>ALCANTARILLADO EN CAPITALES DE DEPARTAMENTO</t>
  </si>
  <si>
    <t>ALC01</t>
  </si>
  <si>
    <t xml:space="preserve">•Unidad Desconcentrada SUSTENTAR </t>
  </si>
  <si>
    <t>Programa Piloto de Resilencia Climatica</t>
  </si>
  <si>
    <t>PPCR</t>
  </si>
  <si>
    <t>1.2.1.5</t>
  </si>
  <si>
    <t>10.2.02</t>
  </si>
  <si>
    <t>ALCANTARILLADO EN CIUDADES INTERMEDIAS</t>
  </si>
  <si>
    <t>ALC02</t>
  </si>
  <si>
    <t>•Servicio Nacional de Áreas Protegidas</t>
  </si>
  <si>
    <t>Riesgos y Desastres</t>
  </si>
  <si>
    <t>RYD</t>
  </si>
  <si>
    <t>1.2.1.6</t>
  </si>
  <si>
    <t>10.2.03</t>
  </si>
  <si>
    <t>ALCANTARILLADO EN POBLADOS RURALES</t>
  </si>
  <si>
    <t>ALC03</t>
  </si>
  <si>
    <t>•Comisión Gubernamental de Ozono</t>
  </si>
  <si>
    <t>Planes Directores de Cuencas</t>
  </si>
  <si>
    <t>PDCs</t>
  </si>
  <si>
    <t>1.2.1.7</t>
  </si>
  <si>
    <t>10.2.04</t>
  </si>
  <si>
    <t>LETRINIZACIÓN</t>
  </si>
  <si>
    <t>ALC04</t>
  </si>
  <si>
    <t>Área de Desconcentrada y Autárquica</t>
  </si>
  <si>
    <t>10 (8 Desconcentradas y 2 autárquica)</t>
  </si>
  <si>
    <t>•Entidad Ejecutora de Medio Ambiente EMAGUA</t>
  </si>
  <si>
    <t>Dirección General de Riego</t>
  </si>
  <si>
    <t>DGR</t>
  </si>
  <si>
    <t>1.2.2.0</t>
  </si>
  <si>
    <t>10.2.05</t>
  </si>
  <si>
    <t>ALCANTARILLADO PLUVIAL EN CAPITALES DE DEPARTAMENTO</t>
  </si>
  <si>
    <t>ALC05</t>
  </si>
  <si>
    <t>•Servicio Nacional para la Sostenibilidad de Servicios en Saneamiento Básico</t>
  </si>
  <si>
    <t>Programa Nacional de Riego con enfoque de Cuenca</t>
  </si>
  <si>
    <t>PRONAREC</t>
  </si>
  <si>
    <t>1.2.2.4</t>
  </si>
  <si>
    <t>10.2.06</t>
  </si>
  <si>
    <t>ALCANTARILLADO PLUVIAL EN CIUDADES INTERMEDIAS</t>
  </si>
  <si>
    <t>ALC06</t>
  </si>
  <si>
    <t>•Oficina Técnica Nacional – Pilcomayo Bermejo</t>
  </si>
  <si>
    <t>UCP - CAF (RIEGO)</t>
  </si>
  <si>
    <t>10.2.07</t>
  </si>
  <si>
    <t>ALCANTARILLADO PLUVIAL EN POBLADOS RURALES</t>
  </si>
  <si>
    <t>ALC07</t>
  </si>
  <si>
    <t>•Autoridad de Fiscalización y Control Social de Agua Potable y Saneamiento Básico</t>
  </si>
  <si>
    <t>DIPARC</t>
  </si>
  <si>
    <t>1.2.2.6</t>
  </si>
  <si>
    <t>3</t>
  </si>
  <si>
    <t>10.3.</t>
  </si>
  <si>
    <t>TRATAMIENTO</t>
  </si>
  <si>
    <t>TRS</t>
  </si>
  <si>
    <t>•Fondo nacional de Desarrollo Forestal (FONABOSQUE)</t>
  </si>
  <si>
    <t>SIRIC</t>
  </si>
  <si>
    <t>1.2.2.7</t>
  </si>
  <si>
    <t>10.3.01</t>
  </si>
  <si>
    <t>TRATAMIENTO DE AGUA POTABLE</t>
  </si>
  <si>
    <t>TRS01</t>
  </si>
  <si>
    <t>•Empresa – MISICUNI</t>
  </si>
  <si>
    <t>PIACC</t>
  </si>
  <si>
    <t>1.2.2.8</t>
  </si>
  <si>
    <t>10.3.02</t>
  </si>
  <si>
    <t>TRATAMIENTO DE AGUAS SERVIDAS</t>
  </si>
  <si>
    <t>TRS02</t>
  </si>
  <si>
    <t>•Servicio Nacional de Meteorología e Hidrología</t>
  </si>
  <si>
    <t>VICEMINISTERIO DE MEDIO AMBIENTE, BIODIVERSIDAD, CAMBIOS CLIMÁTICOS Y GESTIÓN Y DESARROLLO FORESTAL</t>
  </si>
  <si>
    <t>VMABCCyGDF</t>
  </si>
  <si>
    <t>1.3.0.0</t>
  </si>
  <si>
    <t>10.3.03</t>
  </si>
  <si>
    <t>TRATAMIENTO DE RESIDUOS SOLIDOS</t>
  </si>
  <si>
    <t>TRS03</t>
  </si>
  <si>
    <t>•Autoridad de Fiscalización y Control Social de Bosques y Tierras</t>
  </si>
  <si>
    <t>Dirección General de Biodiversidad y Áreas Protegidas</t>
  </si>
  <si>
    <t>DGBAP</t>
  </si>
  <si>
    <t>1.3.1.0</t>
  </si>
  <si>
    <t>10.3.04</t>
  </si>
  <si>
    <t>RECOLECCION Y ELIMINACION DE DESECHOS SOLIDOS</t>
  </si>
  <si>
    <t>TRS04</t>
  </si>
  <si>
    <t>•Servicio Nacional de Riego (autárquica)</t>
  </si>
  <si>
    <t>Servicio Nacional de Areas Protegidas</t>
  </si>
  <si>
    <t>SERNAP</t>
  </si>
  <si>
    <t>1.3.1.4</t>
  </si>
  <si>
    <t>10.3.05</t>
  </si>
  <si>
    <t>REHABILITACIÓN DE PLANTAS DE TRATAMIENTO</t>
  </si>
  <si>
    <t>TRS05</t>
  </si>
  <si>
    <t>•Autoridad Plurinacional de la Madre Tierra (autárquica)</t>
  </si>
  <si>
    <t>Ecosistemas Verticales</t>
  </si>
  <si>
    <t>EVAs</t>
  </si>
  <si>
    <t>1.3.1.5</t>
  </si>
  <si>
    <t>4</t>
  </si>
  <si>
    <t>10.4.</t>
  </si>
  <si>
    <t>MULTIPROGRAMA SANEAMIENTO BASICO</t>
  </si>
  <si>
    <t>MSANB</t>
  </si>
  <si>
    <t>BIOCULTURA</t>
  </si>
  <si>
    <t>1.3.1.6</t>
  </si>
  <si>
    <t>10.4.01</t>
  </si>
  <si>
    <t>MULTIPROGRAMA</t>
  </si>
  <si>
    <t>MULT08</t>
  </si>
  <si>
    <t>Dirección General de Medio Ambiente y Cambios Climáticos</t>
  </si>
  <si>
    <t>DGMACC</t>
  </si>
  <si>
    <t>1.3.2.0</t>
  </si>
  <si>
    <t>10.4.02</t>
  </si>
  <si>
    <t>AGUA POTABLE Y ALCANTARILLADO EN CAPITALES DE DEPARTAMENTO</t>
  </si>
  <si>
    <t>AG-01</t>
  </si>
  <si>
    <t>Comisión Gubernamental de Ozono</t>
  </si>
  <si>
    <t>CoGO</t>
  </si>
  <si>
    <t>1.3.2.4</t>
  </si>
  <si>
    <t>10.4.03</t>
  </si>
  <si>
    <t>AGUA POTABLE Y ALCANTARILLADO EN CIUDADES INTERMEDIAS</t>
  </si>
  <si>
    <t>AG-02</t>
  </si>
  <si>
    <t>PRONACOP`s</t>
  </si>
  <si>
    <t>1.3.2.5</t>
  </si>
  <si>
    <t>10.4.04</t>
  </si>
  <si>
    <t>AGUA POTABLE Y ALCANTARILLADO EN POBLADOS RURALES</t>
  </si>
  <si>
    <t>AG-03</t>
  </si>
  <si>
    <t>Dirección General de Gestión y Desarrollo Forestal</t>
  </si>
  <si>
    <t>DGGDF</t>
  </si>
  <si>
    <t>1.3.3.0</t>
  </si>
  <si>
    <t>10.4.05</t>
  </si>
  <si>
    <t>AGUA Y LETRINIZACIÓN</t>
  </si>
  <si>
    <t>AG-04</t>
  </si>
  <si>
    <t>U.D. SUSTENTAR</t>
  </si>
  <si>
    <t>SUSTENTAR</t>
  </si>
  <si>
    <t>1.3.3.4</t>
  </si>
  <si>
    <t>10.5.</t>
  </si>
  <si>
    <t>OTROS SANEAMIENTO BASICO</t>
  </si>
  <si>
    <t>OTRSB</t>
  </si>
  <si>
    <t>ENTIDADES DESCONCENTRADAS Y AUTARQUICAS</t>
  </si>
  <si>
    <t>DESC-AUTQ</t>
  </si>
  <si>
    <t>10.5.01</t>
  </si>
  <si>
    <t>OTR09</t>
  </si>
  <si>
    <t>Servicio Nacional de Meteorología e Hidrología</t>
  </si>
  <si>
    <t>SENAMHI</t>
  </si>
  <si>
    <t>12</t>
  </si>
  <si>
    <t>RECURSOS HÍDRICOS</t>
  </si>
  <si>
    <t>RECH</t>
  </si>
  <si>
    <t>Fondo Nacional de Desarrollo Forestal</t>
  </si>
  <si>
    <t>FONABOSQUE</t>
  </si>
  <si>
    <t>12.1.</t>
  </si>
  <si>
    <t>APROVECHAMIENTO DE RECURSOS HIDRICOS</t>
  </si>
  <si>
    <t>APR</t>
  </si>
  <si>
    <t>Servicio Nacional para la Sostenibilidad de Servicios en Saneamiento Básico</t>
  </si>
  <si>
    <t>SENASBA</t>
  </si>
  <si>
    <t>12.1.01</t>
  </si>
  <si>
    <t>CONSTRUCCION DE ATAJADOS Y RESERVORIOS</t>
  </si>
  <si>
    <t>APR01</t>
  </si>
  <si>
    <t>Entidad Ejecutora de Medio Ambiente y Agua</t>
  </si>
  <si>
    <t>EMAGUA</t>
  </si>
  <si>
    <t>12.1.02</t>
  </si>
  <si>
    <t>PERFORACION DE POZOS</t>
  </si>
  <si>
    <t>APR02</t>
  </si>
  <si>
    <t>Oficina Técnica Nacional de los Ríos Pilcomayo y Bermejo</t>
  </si>
  <si>
    <t>OTN-PB</t>
  </si>
  <si>
    <t>12.2.</t>
  </si>
  <si>
    <t>MANEJO INTEGRAL DE CUENCAS</t>
  </si>
  <si>
    <t>MIC</t>
  </si>
  <si>
    <t>Servicio Nacional de Riego</t>
  </si>
  <si>
    <t>SENARI</t>
  </si>
  <si>
    <t>12.2.01</t>
  </si>
  <si>
    <t>DEFENSIVOS Y DEFLECTORES FLUVIALES</t>
  </si>
  <si>
    <t>MIC01</t>
  </si>
  <si>
    <t>Autoridad de Fiscalización y Control Social de Agua Potable y Saneamiento Básico</t>
  </si>
  <si>
    <t>AAPS</t>
  </si>
  <si>
    <t>12.2.02</t>
  </si>
  <si>
    <t>CONTROL DE AGUA Y EROSION</t>
  </si>
  <si>
    <t>MIC02</t>
  </si>
  <si>
    <t xml:space="preserve">Autoridad de Fiscalización y Control Social de Bosques y Tierras </t>
  </si>
  <si>
    <t>ABT</t>
  </si>
  <si>
    <t>12.2.03</t>
  </si>
  <si>
    <t>CONTROL DE CARCAVAS Y AVENIDAS</t>
  </si>
  <si>
    <t>MIC03</t>
  </si>
  <si>
    <t>12.2.04</t>
  </si>
  <si>
    <t>CANALIZACION DE RIOS</t>
  </si>
  <si>
    <t>MIC04</t>
  </si>
  <si>
    <t>12.2.05</t>
  </si>
  <si>
    <t>GESTIÓN Y MANEJO DE CUENCAS</t>
  </si>
  <si>
    <t>MIC05</t>
  </si>
  <si>
    <t>12.2.06</t>
  </si>
  <si>
    <t>REMEDIACIÓN DE PASIVOS AMBIENTALES</t>
  </si>
  <si>
    <t>MIC06</t>
  </si>
  <si>
    <t>12.3.</t>
  </si>
  <si>
    <t>MULTIPROGRAMA RECURSOS HIDRICOS</t>
  </si>
  <si>
    <t>MHIDR</t>
  </si>
  <si>
    <t>12.3.01</t>
  </si>
  <si>
    <t>MULT10</t>
  </si>
  <si>
    <t>12.4.</t>
  </si>
  <si>
    <t>OTROS RECURSOS HIDRICOS</t>
  </si>
  <si>
    <t>OTRHID</t>
  </si>
  <si>
    <t>12.4.01</t>
  </si>
  <si>
    <t>OTR11</t>
  </si>
  <si>
    <t>14</t>
  </si>
  <si>
    <t>ADMINISTRACION GENERAL</t>
  </si>
  <si>
    <t>AGUB</t>
  </si>
  <si>
    <t>14.5.</t>
  </si>
  <si>
    <t>ADMINISTRACION FINANCIERA</t>
  </si>
  <si>
    <t>ADF</t>
  </si>
  <si>
    <t>7</t>
  </si>
  <si>
    <t>14.7.</t>
  </si>
  <si>
    <t>INFORMACION ESTADÍSTICA Y PLANIFICACIÓN</t>
  </si>
  <si>
    <t>EST</t>
  </si>
  <si>
    <t>9</t>
  </si>
  <si>
    <t>14.9.</t>
  </si>
  <si>
    <t>OTR13</t>
  </si>
  <si>
    <t>19</t>
  </si>
  <si>
    <t>MEDIO AMBIENTE</t>
  </si>
  <si>
    <t>MEDAM</t>
  </si>
  <si>
    <t>19.1.</t>
  </si>
  <si>
    <t>CONSERVACIÓN Y PROTECCIÓN DEL MEDIO AMBIENTE</t>
  </si>
  <si>
    <t>CPM</t>
  </si>
  <si>
    <t>19.1.01</t>
  </si>
  <si>
    <t>ESTUDIOS DE RECURSOS NATURALES</t>
  </si>
  <si>
    <t>CPMA01</t>
  </si>
  <si>
    <t>19.1.02</t>
  </si>
  <si>
    <t>MANEJO DE PARQUES Y ÁREAS PROTEGIDAS</t>
  </si>
  <si>
    <t>CPMA02</t>
  </si>
  <si>
    <t>19.1.03</t>
  </si>
  <si>
    <t>BIODIVERSIDAD</t>
  </si>
  <si>
    <t>CPMA03</t>
  </si>
  <si>
    <t>19.1.04</t>
  </si>
  <si>
    <t>FORESTACIÓN</t>
  </si>
  <si>
    <t>CPMA04</t>
  </si>
  <si>
    <t>19.1.05</t>
  </si>
  <si>
    <t>REFORESTACIÓN</t>
  </si>
  <si>
    <t>CPMA05</t>
  </si>
  <si>
    <t>19.1.06</t>
  </si>
  <si>
    <t>CONSERVACIÓN DE SUELOS</t>
  </si>
  <si>
    <t>CPMA06</t>
  </si>
  <si>
    <t>19.1.07</t>
  </si>
  <si>
    <t>CPMA07</t>
  </si>
  <si>
    <t>08</t>
  </si>
  <si>
    <t>19.1.08</t>
  </si>
  <si>
    <t>OTROS MEDIO AMBIENTE</t>
  </si>
  <si>
    <t>OTR17</t>
  </si>
  <si>
    <t>6</t>
  </si>
  <si>
    <t>8</t>
  </si>
  <si>
    <t>11</t>
  </si>
  <si>
    <t>13</t>
  </si>
  <si>
    <t>15</t>
  </si>
  <si>
    <t>16</t>
  </si>
  <si>
    <t>17</t>
  </si>
  <si>
    <t>18</t>
  </si>
  <si>
    <t>20</t>
  </si>
  <si>
    <t>21</t>
  </si>
  <si>
    <t>22</t>
  </si>
  <si>
    <t>23</t>
  </si>
  <si>
    <t>24</t>
  </si>
  <si>
    <t>25</t>
  </si>
  <si>
    <t>26</t>
  </si>
  <si>
    <t>27</t>
  </si>
  <si>
    <t>28</t>
  </si>
  <si>
    <t>29</t>
  </si>
  <si>
    <t>30</t>
  </si>
  <si>
    <t>31</t>
  </si>
  <si>
    <t>32</t>
  </si>
  <si>
    <t>33</t>
  </si>
  <si>
    <t>34</t>
  </si>
  <si>
    <t>35</t>
  </si>
  <si>
    <t>36</t>
  </si>
  <si>
    <t>Cargo</t>
  </si>
  <si>
    <t xml:space="preserve">Periodo </t>
  </si>
  <si>
    <t>TOTAL</t>
  </si>
  <si>
    <t>Tipo</t>
  </si>
  <si>
    <t>Producto</t>
  </si>
  <si>
    <t>Fecha de inicio</t>
  </si>
  <si>
    <t>Observaciones</t>
  </si>
  <si>
    <t>ANÁLISIS SITUACIONAL</t>
  </si>
  <si>
    <t>VARIABLES IDENTIFICADAS</t>
  </si>
  <si>
    <t>INCIDENCIA EN EL OBJETIVO DE GESTIÓN</t>
  </si>
  <si>
    <t>OPORTUNIDADES</t>
  </si>
  <si>
    <t>DEBILIDADES</t>
  </si>
  <si>
    <t>AMENAZAS</t>
  </si>
  <si>
    <t>OBJETIVO DE GESTION</t>
  </si>
  <si>
    <t>PONDERACIÓN (1-5)</t>
  </si>
  <si>
    <t>Nivel 
Organizacional</t>
  </si>
  <si>
    <t>OBJETIVOS</t>
  </si>
  <si>
    <t>ESPECIFICOS</t>
  </si>
  <si>
    <t>ÁREA ORGANIZACIONAL</t>
  </si>
  <si>
    <t>EJECUCIÓN FÍSICA</t>
  </si>
  <si>
    <t>OBJETIVO DE GESTIÓN</t>
  </si>
  <si>
    <t>AVANCE FISICO</t>
  </si>
  <si>
    <t>N° de Operaciones ejecutadas</t>
  </si>
  <si>
    <t>PRODUCTO PROGRAMADO (ANUAL)</t>
  </si>
  <si>
    <t>OBJETIVOS ESTRATEGICOS (PEI)</t>
  </si>
  <si>
    <t>Fecha de Conclusión (sd)</t>
  </si>
  <si>
    <t>Fecha de  Conclusión (ca)</t>
  </si>
  <si>
    <t>Tipo de consultoría</t>
  </si>
  <si>
    <t>Nombre de la Consultoría</t>
  </si>
  <si>
    <t>EJECUCIÓN FINANCIERA</t>
  </si>
  <si>
    <t>Eventual</t>
  </si>
  <si>
    <t>B. Consultorias</t>
  </si>
  <si>
    <t>Unidad</t>
  </si>
  <si>
    <t>Consultor en línea</t>
  </si>
  <si>
    <t>Consultor por producto</t>
  </si>
  <si>
    <t>Total</t>
  </si>
  <si>
    <t>(Llenar de acuerdo al Punto A)</t>
  </si>
  <si>
    <t>(Llenar de acuerdo al Punto B)</t>
  </si>
  <si>
    <t>1ER SEM 
(%)</t>
  </si>
  <si>
    <t>2DO SEM 
(%)</t>
  </si>
  <si>
    <t>ANUAL 
(%)</t>
  </si>
  <si>
    <t xml:space="preserve">Tabla 2. Ejecución física financiera </t>
  </si>
  <si>
    <t>Tabla 4. Número de servidores públicos bajo dependencia</t>
  </si>
  <si>
    <t>OBJETIVOS DE GESTION</t>
  </si>
  <si>
    <t>RESULTADOS ALCANZADOS</t>
  </si>
  <si>
    <t>sd=Sin Adenda</t>
  </si>
  <si>
    <t>ca= Con Adenda</t>
  </si>
  <si>
    <t>Cargo y/o Puesto</t>
  </si>
  <si>
    <t xml:space="preserve"> </t>
  </si>
  <si>
    <t>GESTIÓN 2015</t>
  </si>
  <si>
    <t>ANUAL - GESTION 2015</t>
  </si>
  <si>
    <t>ADMINISTRACION</t>
  </si>
  <si>
    <t>TENICA</t>
  </si>
  <si>
    <t>PRESIDENTE a.i. DE DIRECTORIO DE LA E.M.</t>
  </si>
  <si>
    <t>GERENTE GENERAL</t>
  </si>
  <si>
    <t xml:space="preserve">GERENTE TECNICO  </t>
  </si>
  <si>
    <t>FISCAL DE OBRA</t>
  </si>
  <si>
    <t>JEFE DEPTO.SOCIO AMBIENTAL</t>
  </si>
  <si>
    <t>JEFE DEPTO. PROYECTOS.OP.MTTO.Y SISTEMAS</t>
  </si>
  <si>
    <t>RESPONSABLE UNIDAD MEDIO AMBIENTE</t>
  </si>
  <si>
    <t>RESPONSABLE UNIDAD DE PARTICIPACION SOCIAL</t>
  </si>
  <si>
    <t>RESPONSABLE UNIDAD DE OPERACION Y MNTTO</t>
  </si>
  <si>
    <t>ASISTENTE DE PROYECTOS</t>
  </si>
  <si>
    <t xml:space="preserve">RESP. DE SISTEMAS </t>
  </si>
  <si>
    <t>TECNICO MEDIO AMBIENTALISTA</t>
  </si>
  <si>
    <t>EXTENSIONISTA LEGAL</t>
  </si>
  <si>
    <t>EXTENSIONISTA CONSERVACION CUENCA</t>
  </si>
  <si>
    <t>GERENTE ADMINSTRATIVO FINANCIERO</t>
  </si>
  <si>
    <t>ASESOR ESPECIALISTA</t>
  </si>
  <si>
    <t>JEFE DEPTO. ADMINISTRATIVO FINANCIERO</t>
  </si>
  <si>
    <t>ASESOR LEGAL</t>
  </si>
  <si>
    <t>JEFE UNIDAD DE AUDITORIA INTERNA</t>
  </si>
  <si>
    <t>RESPONSABLE UNIDAD DE TRANSPARENCIA Y LUCHA CONTRA LA CORRUPCION</t>
  </si>
  <si>
    <t>RESPONSABLE UNIDAD DE CONTABILIDAD</t>
  </si>
  <si>
    <t xml:space="preserve">RESPONSABLE UNIDAD RECURSOS HUMANOS </t>
  </si>
  <si>
    <t>RESPONSABLE UNIDAD ADMINISTRATIVA Y CONTRATACIONES</t>
  </si>
  <si>
    <t xml:space="preserve">RESPONSABLE DE ACTIVOS FIJOS </t>
  </si>
  <si>
    <t>COORDINADOR DE DIRECTORIO Y G.G.</t>
  </si>
  <si>
    <t>AUDITOR I</t>
  </si>
  <si>
    <t>TOPOGRAFO</t>
  </si>
  <si>
    <t>SECRETARIA GERENCIA TÉCNICA</t>
  </si>
  <si>
    <t>SECRETARIA DE PRESIDENCIA Y G. G.</t>
  </si>
  <si>
    <t xml:space="preserve">ENCARGADO DE SERVICIOS GENERALES </t>
  </si>
  <si>
    <t>SECRETARIA GAF</t>
  </si>
  <si>
    <t>ENCARGADO DE TESORERIA Y CREDITO PUBLICO</t>
  </si>
  <si>
    <t xml:space="preserve">ENCARGADO DE ARCHIVOS </t>
  </si>
  <si>
    <t>MENSAJERO  COTIZADOR</t>
  </si>
  <si>
    <t>ENCARGADO DE ALMACENES Y AUXILIAR DE ATIVOS FIJOS</t>
  </si>
  <si>
    <t>RECEPCION VENTANILLA UNICIA</t>
  </si>
  <si>
    <t>AUXILIAR DE OFICINA</t>
  </si>
  <si>
    <t>CHOFER</t>
  </si>
  <si>
    <t xml:space="preserve">CHOFER  </t>
  </si>
  <si>
    <t xml:space="preserve">CHOFER </t>
  </si>
  <si>
    <t>AUX. DE PRESUPUESTOS Y CONTABILIDAD</t>
  </si>
  <si>
    <t>OPERADOR DE TOMA</t>
  </si>
  <si>
    <t>ALARIFE</t>
  </si>
  <si>
    <t>ENCARGADO DE CAMPAMENTO</t>
  </si>
  <si>
    <t xml:space="preserve">ENCARGADO DE CAMPAMENTO </t>
  </si>
  <si>
    <t>A. Personal RECURSOS ESPECIFICOS, OTROS RECURSOS ESPECIFICOS</t>
  </si>
  <si>
    <t>OE 01</t>
  </si>
  <si>
    <t>633</t>
  </si>
  <si>
    <t>0G 1</t>
  </si>
  <si>
    <t xml:space="preserve">ASESORAMIENTO ESPECIALIZADO EN SEGUROS </t>
  </si>
  <si>
    <t>CONCLUSION DE LA PRESA DE 120 MTS. DE ALTURA</t>
  </si>
  <si>
    <t>CONST.PROY.MISICUNI II-PRESA Y OBRAS ANEXAS</t>
  </si>
  <si>
    <t>TOTAL - EMPRESA MISICUNI</t>
  </si>
  <si>
    <t>100 % DE LA CONSTRUCCION PRESA, OBRAS ANEXAS Y COMPLEMENTARIAS</t>
  </si>
  <si>
    <t>100 % DEL PRESUPUESTO ASIGNADO PARA ADMINISTRACION Y APOYO A LOS PROYECTOS</t>
  </si>
  <si>
    <t>EMPRESA MISICUNI</t>
  </si>
  <si>
    <t>GERENCIA ADMINISTRATIVA FINANCIERA</t>
  </si>
  <si>
    <t>100 % de la Construccion de la Presa, Obras anexas y Complementarias</t>
  </si>
  <si>
    <t>Administracion Central</t>
  </si>
  <si>
    <t xml:space="preserve">EMPRESA MISICUNI (COD.633) </t>
  </si>
  <si>
    <t>Construcción de la presa de 120 mts. De altura, obras anexas y complementarias para la provision de agua para consumo humano, riego y generación de energia eléctrica</t>
  </si>
  <si>
    <t>100 % del Presupuesto asignado para administracion y apoyo a los Proyectos</t>
  </si>
  <si>
    <t>Informes de ejecucion presupuestaria</t>
  </si>
  <si>
    <t>Total General</t>
  </si>
  <si>
    <t>ING. LEONARDO ANAYA JALDIN</t>
  </si>
  <si>
    <t>FORTALEZA</t>
  </si>
  <si>
    <t>EFICIENCIA</t>
  </si>
  <si>
    <t>CATEGORIA</t>
  </si>
  <si>
    <t>INDICADOR %</t>
  </si>
  <si>
    <t>EFICACIA</t>
  </si>
  <si>
    <t>Excelente</t>
  </si>
  <si>
    <t>Muy Bueno</t>
  </si>
  <si>
    <t>Bueno</t>
  </si>
  <si>
    <t>Regular</t>
  </si>
  <si>
    <t>Malo</t>
  </si>
  <si>
    <t>Conclusión Construccion de la Presa, Obras anexas y Complementaria</t>
  </si>
  <si>
    <t>Personal Eventual</t>
  </si>
  <si>
    <t>ESTRUCTURA PROGRAMÁTICA</t>
  </si>
  <si>
    <t>M</t>
  </si>
  <si>
    <t>Contribuir al desarrollo regional y propiciar una mejor calidad de vida a traves de la construcción de una Presa de 120 metros de altura y obras anexas para la provisión de agua para consumo humano, riego y generación de energía eléctrica</t>
  </si>
  <si>
    <t>Conclusión  de la Presa de 120 metros de altura</t>
  </si>
  <si>
    <t>Informes de ejecucion presupuestaria, informes de avance mensual,  Certificados de obra pagados</t>
  </si>
  <si>
    <t>Se cuenta con personal experimentado, con capacidad técnica, conocimiento de la función publica (ley 1178, Ley 04 ),  capacidad de trabajo en equipo y buen relacionamiento con las comunidades y/o poblaciones del área del proyecto.</t>
  </si>
  <si>
    <t>Se cuenta con los recursos garantizados para llevar a cabo la construcción de la represa</t>
  </si>
  <si>
    <t>Se cuenta con los equipos necesarios para elaborar proyectos, computadoras, Software, equipos de topografía y medición de parámetros físico químicos.</t>
  </si>
  <si>
    <t>Cuenta con una organización Empresarial claramente estructurada y acorde con la administración publica.</t>
  </si>
  <si>
    <t>El PMM es un Proyecto de alto impacto en el desarrollo social de la región,  es de mucho interés mediático y político, por lo que se facilita las relaciones con organizaciones sociales para usos de suelos y autorizaciones en general. Así como se tiene convenios con instituciones educativas.</t>
  </si>
  <si>
    <t>Por ser un proyecto de desarrollo la buena situación económica del país facilita la obtención de recursos locales y la no dependencia de  entes financiadores.</t>
  </si>
  <si>
    <t xml:space="preserve">La normativa de los entes financieros priorizan este tipo de proyectos </t>
  </si>
  <si>
    <t>Se mantiene coordinación con la Gobernación de Cochabamba, Ministerio del Agua y Medio Ambiente y Ministerio de Planificación</t>
  </si>
  <si>
    <t xml:space="preserve">La relacion de esta oportunidad con la ejecucion del proyecto es directa y muy delicada, ya que si no se mantiene las buenas relaciones que se tiene con el entorno social se podria convertir en una amenaza radical que podria paralizar la ejecucion de la obra. </t>
  </si>
  <si>
    <t>Es una oportunidad que se esta concretando con el desembolso de los creditos comprometidos en la estructura de financiamiento aprobado.</t>
  </si>
  <si>
    <t>Al ser un proyecto de insidencia regional, la coordinación interinstitucional con las entidades es fundamental para concretar este proyecto.</t>
  </si>
  <si>
    <t>Remuneración económica limitada al personal</t>
  </si>
  <si>
    <t>Los recursos son limitados para la construcción de la presa y no permitirían encarar imprevistos extraordinarios ni las futuras etapas del PMM.</t>
  </si>
  <si>
    <t>Mantenimiento de equipamiento limitado (actualización - no siempre disponible)</t>
  </si>
  <si>
    <t>La normativa vigente para la administración publica es en algunos casos muy lenta  para la ejecución de labores urgentes</t>
  </si>
  <si>
    <t>Esta debilidad fue superada con la aplicación de normas laborales referida a incrementos y similares.</t>
  </si>
  <si>
    <t>Esta debilidad esta latente, hasta que se concluya la obra.</t>
  </si>
  <si>
    <t>Esta debilidad esta superada con la actualizacion de reglamentos internos y otros para uso en las operaciones institucionales.</t>
  </si>
  <si>
    <t>Al ser un proyecto de alto impacto regional y nacional este es utilizado políticamente y mediáticamente de manera inadecuada lo que conlleva un desprestigio de la Empresa Misicuni y  baja la confianza de concreción del Proyecto en la población,  en entidades gubernamentales y  financieras.</t>
  </si>
  <si>
    <t>Las medidas económicas asumidas por el gobierno pueden afectar a intereses transnacionales y frenar la participación de empresas o gobiernos en el Proyecto</t>
  </si>
  <si>
    <t xml:space="preserve">En la coordinación con las entidades de las que La E.M. depende, se tienen trabas burocráticas para la toma de decisiones y desembolsos, se deben realizar informes con demasiada frecuencia lo que afecta en el rendimiento del personal de la empresa </t>
  </si>
  <si>
    <t>Esta amenaza es constante y se mantendra latente mientras no se concluya con el proyecto.</t>
  </si>
  <si>
    <t>Esta amenaza se mantiene, ya que si bien se tiene garantizado los recursos para la ejecucion de la obra, no se desembolsaron en su integridad.</t>
  </si>
  <si>
    <t>Exigencias en la normativa de instituciones externa  frenan el desarrollo del proyecto (exigencias de parámetros económicos, medioambientales, etc.)</t>
  </si>
  <si>
    <t>Tabla 5. Análisis situacional por objetivo de gestión 2016</t>
  </si>
  <si>
    <t>MMAyA: ANÁLISIS SITUACIONAL POR OBJETIVO DE GESTIÓN 2016</t>
  </si>
  <si>
    <t>Tabla 1. Objetivos Estrategicos y de Gestion 2016</t>
  </si>
  <si>
    <t>LINEA</t>
  </si>
  <si>
    <t>AUDITOR JUNIOR</t>
  </si>
  <si>
    <t>Tabla 6. Principales resultados alcanzados en el Primer semestre - Gestión - 2016</t>
  </si>
  <si>
    <t>Tabla 3. Avance físico promedio y porcentaje de ejecución, alcanzando en el primer semestre  2016</t>
  </si>
  <si>
    <t>LIC. DAVID CASTRO HIDALGO</t>
  </si>
  <si>
    <r>
      <rPr>
        <b/>
        <sz val="11"/>
        <rFont val="Calibri"/>
        <family val="2"/>
        <scheme val="minor"/>
      </rPr>
      <t xml:space="preserve">Entre los factores de retraso se tiene:- </t>
    </r>
    <r>
      <rPr>
        <sz val="11"/>
        <rFont val="Calibri"/>
        <family val="2"/>
        <scheme val="minor"/>
      </rPr>
      <t xml:space="preserve">Las obras civiles necesarias para el cierre de valvulas programadas para el primer semestre, se realizaron en el segundo semestre de la gestion 2016l.                    </t>
    </r>
    <r>
      <rPr>
        <b/>
        <sz val="11"/>
        <rFont val="Calibri"/>
        <family val="2"/>
        <scheme val="minor"/>
      </rPr>
      <t xml:space="preserve">- </t>
    </r>
    <r>
      <rPr>
        <sz val="11"/>
        <rFont val="Calibri"/>
        <family val="2"/>
        <scheme val="minor"/>
      </rPr>
      <t>El</t>
    </r>
    <r>
      <rPr>
        <b/>
        <sz val="11"/>
        <rFont val="Calibri"/>
        <family val="2"/>
        <scheme val="minor"/>
      </rPr>
      <t xml:space="preserve"> </t>
    </r>
    <r>
      <rPr>
        <sz val="11"/>
        <rFont val="Calibri"/>
        <family val="2"/>
        <scheme val="minor"/>
      </rPr>
      <t xml:space="preserve">proceso de montaje de las valvulas de cierre en el Tunel de Desvio para embalsar la Presa, tambien programadas para el primer semestre de la gestion 2016,  se ejecuto en el segundo semestre 2016.                                                                          - Los paquetes 3 y 4 estan  supeditados a la conclusion del Paquete -1- , los desembolsos de estos paquetes no se pueden ejecutar hasta verificar su funcionamiento. </t>
    </r>
  </si>
  <si>
    <t>JEFE DPTO. ADMINISTRATIVO FINANCIERO a.i.</t>
  </si>
  <si>
    <t>LIC. ANDRES PALACIOS SALAZAR</t>
  </si>
  <si>
    <t>GERENTE ADMININSTRATIVO FINANCIERO</t>
  </si>
  <si>
    <t xml:space="preserve">Entre los factores de retraso se tiene:- Las obras civiles necesarias para el cierre de valvulas programadas para el primer semestre, se realizaron en el segundo semestre de la gestion 2016l.                    - El proceso de montaje de las valvulas de cierre en el Tunel de Desvio para embalsar la Presa, tambien programadas para el primer semestre de la gestion 2016,  se ejecuto en el segundo semestre 2016.                                                                          - Los paquetes 3 y 4 estan  supeditados a la conclusion del Paquete -1- , los desembolsos de estos paquetes no se pueden ejecutar hasta verificar su funcionamiento. </t>
  </si>
  <si>
    <t>Estas fortalezas que tiene la Empresa Misicuni inciden directamente en la ejecucion del Proyectos  Construccion de la Presa de 120 metros, garantizando calidad en las operaciones tecnicas y administrativas</t>
  </si>
  <si>
    <t>esta oportunidad fue aprovechada al maximo en el momento que se aprobo y garantizo la estructura financiera del proyecto, asi mismo se plasmo con el aporte economico que comprometio el Gobierno con el Decreto Supremos 2964 en la gestion 2016.</t>
  </si>
  <si>
    <t>Esta debilidad fue superada con la emision del Decreto Supremo 2964 en la gestion 2016 que asegura la conclusion de la Construccion Presa.</t>
  </si>
  <si>
    <t xml:space="preserve">LOGROS OBTENIDOS DURANTE EL SEGUNDO SEMESTRE DE LA GESTIÓN 2016 EN EL PROYECTO MÚLTIPLE MISICUNI PMM (Paquetes 1, 2 3 y 4).
En el Paquete N°1, la ejecución y conclusión de cada una de las actividades concernientes a la Cara de Concreto de la Presa, como ser: Hormigonado de las losas, Ejecución de las Juntas de las Losas, Ejecución de bases muro parapeto en la corona de la presa, 
La conclusión del proceso de montaje y las pruebas correspondientes de las válvulas de cierre Mariposa y Howell Bunger en el Túnel de Desvío para embalsar la Presa.
La conclusión de las actividades concernientes al marco guía de las compuertas en el pozo de compuertas (hormigonado, instalación de guías de izaje, pruebas de izaje) y la instalación de la recata en la estructura de entrada del túnel de desvío.
Se concluyó la construcción del medidor de caudal aguas debajo de la presa, que sirve para cuantificar el caudal que pasa por el cuerpo de la presa.
En fecha 03 de noviembre de 2016 de acuerdo al Cronograma vigente se ha cumplido el Hito 5 Cierre de Válvulas y con ello el inicio del Embalse de la Presa del Paquete N°1.   
En el Paquete N°2, la conclusión de actividades de las Inyecciones cuya entrega definitiva de acuerdo a documentos contractuales está sujeto a las Pruebas de estanqueidad.
En el Paquete N°3, ejecución de mojones de referencia, continuación de instalación de instrumentos que tienen su culminación en la cresta (piezómetros, celdas de asentamiento, medidores de junta) ejecución de casetas de instrumentación y sus respectivas conexiones con los instrumentos; el avance de este paquete está sujeto a la conclusión de todas las actividades del Paquete N°1.
En el Paquete N°4, se ha concluido la construcción de las Oficinas de Control y Monitoreo ubicado en la Localidad de Tiquipaya del Departamento de Cochabamba, tendido de línea de fibra óptica dentro del túnel de trasvase y tendido de línea de fibra óptica aérea con conexión entre oficina de control y monitoreo y campamento definitivo Bocatoma, faltando la conexión en dependencias de ENDE; instalación de generadores de respaldo en pozo de compuertas y galería de acceso cámara de válvulas, instalación del tablero de control y energía definitiva para las válvulas mariposa y Howell Bunger.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</si>
</sst>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6" x14ac:knownFonts="1">
    <font>
      <sz val="11"/>
      <color theme="1"/>
      <name val="Calibri"/>
      <family val="2"/>
      <scheme val="minor"/>
    </font>
    <font>
      <b/>
      <sz val="11"/>
      <color theme="1"/>
      <name val="Calibri"/>
      <family val="2"/>
      <scheme val="minor"/>
    </font>
    <font>
      <b/>
      <sz val="18"/>
      <color theme="1"/>
      <name val="Calibri"/>
      <family val="2"/>
      <scheme val="minor"/>
    </font>
    <font>
      <sz val="12"/>
      <color theme="1"/>
      <name val="Arial"/>
      <family val="2"/>
    </font>
    <font>
      <sz val="12"/>
      <color theme="1"/>
      <name val="Calibri"/>
      <family val="2"/>
      <scheme val="minor"/>
    </font>
    <font>
      <b/>
      <sz val="11"/>
      <color theme="0"/>
      <name val="Calibri"/>
      <family val="2"/>
      <scheme val="minor"/>
    </font>
    <font>
      <b/>
      <sz val="20"/>
      <color theme="0"/>
      <name val="Calibri"/>
      <family val="2"/>
      <scheme val="minor"/>
    </font>
    <font>
      <b/>
      <sz val="22"/>
      <color theme="0"/>
      <name val="Calibri"/>
      <family val="2"/>
      <scheme val="minor"/>
    </font>
    <font>
      <b/>
      <sz val="26"/>
      <color theme="0"/>
      <name val="Calibri"/>
      <family val="2"/>
      <scheme val="minor"/>
    </font>
    <font>
      <b/>
      <sz val="10"/>
      <color theme="0"/>
      <name val="Calibri"/>
      <family val="2"/>
      <scheme val="minor"/>
    </font>
    <font>
      <sz val="10"/>
      <color theme="0"/>
      <name val="Calibri"/>
      <family val="2"/>
      <scheme val="minor"/>
    </font>
    <font>
      <sz val="10"/>
      <color theme="0"/>
      <name val="Arial"/>
      <family val="2"/>
    </font>
    <font>
      <b/>
      <sz val="8"/>
      <name val="Arial"/>
      <family val="2"/>
    </font>
    <font>
      <sz val="10"/>
      <name val="Arial"/>
      <family val="2"/>
    </font>
    <font>
      <sz val="8"/>
      <name val="Arial"/>
      <family val="2"/>
    </font>
    <font>
      <b/>
      <sz val="8"/>
      <color theme="0"/>
      <name val="Arial"/>
      <family val="2"/>
    </font>
    <font>
      <b/>
      <sz val="12"/>
      <color theme="0"/>
      <name val="Calibri"/>
      <family val="2"/>
      <scheme val="minor"/>
    </font>
    <font>
      <b/>
      <sz val="12"/>
      <color theme="1"/>
      <name val="Calibri"/>
      <family val="2"/>
      <scheme val="minor"/>
    </font>
    <font>
      <b/>
      <sz val="12"/>
      <color theme="0"/>
      <name val="Arial"/>
      <family val="2"/>
    </font>
    <font>
      <b/>
      <sz val="12"/>
      <name val="Arial"/>
      <family val="2"/>
    </font>
    <font>
      <sz val="12"/>
      <name val="Arial"/>
      <family val="2"/>
    </font>
    <font>
      <b/>
      <sz val="12"/>
      <name val="Calibri"/>
      <family val="2"/>
      <scheme val="minor"/>
    </font>
    <font>
      <sz val="11"/>
      <color theme="1"/>
      <name val="Calibri"/>
      <family val="2"/>
      <scheme val="minor"/>
    </font>
    <font>
      <sz val="9"/>
      <color theme="1"/>
      <name val="Calibri"/>
      <family val="2"/>
      <scheme val="minor"/>
    </font>
    <font>
      <sz val="9"/>
      <color indexed="8"/>
      <name val="Calibri"/>
      <family val="2"/>
      <scheme val="minor"/>
    </font>
    <font>
      <sz val="9"/>
      <name val="Calibri"/>
      <family val="2"/>
      <scheme val="minor"/>
    </font>
    <font>
      <sz val="12"/>
      <color theme="0"/>
      <name val="Calibri"/>
      <family val="2"/>
      <scheme val="minor"/>
    </font>
    <font>
      <sz val="8"/>
      <color theme="1"/>
      <name val="Calibri"/>
      <family val="2"/>
      <scheme val="minor"/>
    </font>
    <font>
      <sz val="8"/>
      <color theme="0"/>
      <name val="Calibri"/>
      <family val="2"/>
      <scheme val="minor"/>
    </font>
    <font>
      <b/>
      <sz val="8"/>
      <color rgb="FFFFFFFF"/>
      <name val="Calibri"/>
      <family val="2"/>
      <scheme val="minor"/>
    </font>
    <font>
      <b/>
      <sz val="8"/>
      <color theme="0"/>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sz val="8"/>
      <color rgb="FFFFFFFF"/>
      <name val="Calibri"/>
      <family val="2"/>
      <scheme val="minor"/>
    </font>
    <font>
      <sz val="8"/>
      <name val="Calibri"/>
      <family val="2"/>
      <scheme val="minor"/>
    </font>
    <font>
      <sz val="8"/>
      <color rgb="FFFF0000"/>
      <name val="Calibri"/>
      <family val="2"/>
      <scheme val="minor"/>
    </font>
    <font>
      <b/>
      <sz val="8"/>
      <name val="Calibri"/>
      <family val="2"/>
      <scheme val="minor"/>
    </font>
    <font>
      <sz val="11"/>
      <color theme="0"/>
      <name val="Calibri"/>
      <family val="2"/>
      <scheme val="minor"/>
    </font>
    <font>
      <b/>
      <sz val="7"/>
      <color rgb="FFFFFFFF"/>
      <name val="Calibri"/>
      <family val="2"/>
    </font>
    <font>
      <b/>
      <sz val="7"/>
      <color theme="1"/>
      <name val="Calibri"/>
      <family val="2"/>
    </font>
    <font>
      <b/>
      <sz val="7"/>
      <color rgb="FF000000"/>
      <name val="Calibri"/>
      <family val="2"/>
    </font>
    <font>
      <sz val="9"/>
      <color indexed="81"/>
      <name val="Tahoma"/>
      <family val="2"/>
    </font>
    <font>
      <b/>
      <sz val="9"/>
      <color indexed="81"/>
      <name val="Tahoma"/>
      <family val="2"/>
    </font>
    <font>
      <sz val="11"/>
      <color theme="1"/>
      <name val="Calibri"/>
      <family val="2"/>
    </font>
    <font>
      <b/>
      <sz val="11"/>
      <color theme="1"/>
      <name val="Calibri"/>
      <family val="2"/>
    </font>
    <font>
      <sz val="11"/>
      <color rgb="FF000000"/>
      <name val="Calibri"/>
      <family val="2"/>
    </font>
    <font>
      <b/>
      <sz val="11"/>
      <name val="Calibri"/>
      <family val="2"/>
      <scheme val="minor"/>
    </font>
    <font>
      <sz val="11"/>
      <name val="Calibri"/>
      <family val="2"/>
      <scheme val="minor"/>
    </font>
    <font>
      <b/>
      <sz val="11"/>
      <color rgb="FFFFFFFF"/>
      <name val="Calibri"/>
      <family val="2"/>
    </font>
    <font>
      <sz val="9"/>
      <name val="Arial"/>
      <family val="2"/>
    </font>
    <font>
      <sz val="10"/>
      <color theme="1"/>
      <name val="Calibri"/>
      <family val="2"/>
      <scheme val="minor"/>
    </font>
    <font>
      <b/>
      <sz val="11"/>
      <name val="Calibri"/>
      <family val="2"/>
    </font>
    <font>
      <sz val="11"/>
      <name val="Calibri"/>
      <family val="2"/>
    </font>
    <font>
      <b/>
      <sz val="14"/>
      <name val="Calibri"/>
      <family val="2"/>
      <scheme val="minor"/>
    </font>
    <font>
      <sz val="14"/>
      <name val="Calibri"/>
      <family val="2"/>
      <scheme val="minor"/>
    </font>
  </fonts>
  <fills count="3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bgColor indexed="64"/>
      </patternFill>
    </fill>
    <fill>
      <patternFill patternType="solid">
        <fgColor theme="3"/>
        <bgColor indexed="64"/>
      </patternFill>
    </fill>
    <fill>
      <patternFill patternType="solid">
        <fgColor rgb="FF203764"/>
        <bgColor rgb="FF000000"/>
      </patternFill>
    </fill>
    <fill>
      <patternFill patternType="solid">
        <fgColor rgb="FF1F497D"/>
        <bgColor indexed="64"/>
      </patternFill>
    </fill>
    <fill>
      <patternFill patternType="solid">
        <fgColor rgb="FFDBE5F1"/>
        <bgColor indexed="64"/>
      </patternFill>
    </fill>
    <fill>
      <patternFill patternType="solid">
        <fgColor rgb="FF305496"/>
        <bgColor rgb="FF000000"/>
      </patternFill>
    </fill>
    <fill>
      <patternFill patternType="solid">
        <fgColor rgb="FF8EA9DB"/>
        <bgColor rgb="FF000000"/>
      </patternFill>
    </fill>
    <fill>
      <patternFill patternType="solid">
        <fgColor theme="8"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rgb="FF365F91"/>
        <bgColor indexed="64"/>
      </patternFill>
    </fill>
    <fill>
      <patternFill patternType="solid">
        <fgColor theme="8" tint="-0.499984740745262"/>
        <bgColor indexed="64"/>
      </patternFill>
    </fill>
  </fills>
  <borders count="6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4F81BD"/>
      </left>
      <right/>
      <top style="medium">
        <color rgb="FF0F243E"/>
      </top>
      <bottom style="medium">
        <color rgb="FF0F243E"/>
      </bottom>
      <diagonal/>
    </border>
    <border>
      <left/>
      <right/>
      <top style="medium">
        <color rgb="FF0F243E"/>
      </top>
      <bottom style="medium">
        <color rgb="FF0F243E"/>
      </bottom>
      <diagonal/>
    </border>
    <border>
      <left/>
      <right style="medium">
        <color rgb="FF4F81BD"/>
      </right>
      <top style="medium">
        <color rgb="FF0F243E"/>
      </top>
      <bottom style="medium">
        <color rgb="FF0F243E"/>
      </bottom>
      <diagonal/>
    </border>
    <border>
      <left/>
      <right/>
      <top style="medium">
        <color rgb="FF0F243E"/>
      </top>
      <bottom/>
      <diagonal/>
    </border>
    <border>
      <left/>
      <right/>
      <top/>
      <bottom style="medium">
        <color rgb="FF0F243E"/>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double">
        <color indexed="64"/>
      </left>
      <right style="dotted">
        <color indexed="64"/>
      </right>
      <top style="hair">
        <color indexed="64"/>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698">
    <xf numFmtId="0" fontId="0" fillId="0" borderId="0" xfId="0"/>
    <xf numFmtId="0" fontId="0" fillId="0" borderId="0" xfId="0" applyBorder="1"/>
    <xf numFmtId="0" fontId="0" fillId="0" borderId="0" xfId="0" applyBorder="1" applyAlignment="1"/>
    <xf numFmtId="0" fontId="0" fillId="0" borderId="0" xfId="0" applyBorder="1" applyAlignment="1">
      <alignment horizontal="center"/>
    </xf>
    <xf numFmtId="0" fontId="0" fillId="0" borderId="2" xfId="0" applyBorder="1" applyAlignment="1">
      <alignment horizontal="center" vertical="center" wrapText="1"/>
    </xf>
    <xf numFmtId="0" fontId="0" fillId="0" borderId="2" xfId="0" applyBorder="1" applyAlignment="1">
      <alignment vertical="center" wrapText="1"/>
    </xf>
    <xf numFmtId="0" fontId="1" fillId="0" borderId="0" xfId="0" applyFont="1" applyFill="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left" vertical="center" wrapText="1"/>
    </xf>
    <xf numFmtId="9" fontId="4"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0" fillId="0" borderId="0" xfId="0" applyAlignment="1"/>
    <xf numFmtId="0" fontId="1" fillId="0" borderId="0" xfId="0" applyFont="1" applyBorder="1" applyAlignment="1">
      <alignment horizontal="left" vertical="center" wrapText="1"/>
    </xf>
    <xf numFmtId="0" fontId="0" fillId="0" borderId="0" xfId="0" applyBorder="1" applyAlignment="1">
      <alignment horizontal="center" vertical="center"/>
    </xf>
    <xf numFmtId="0" fontId="3" fillId="0" borderId="2" xfId="0" applyFont="1" applyBorder="1" applyAlignment="1">
      <alignment vertical="center" wrapText="1"/>
    </xf>
    <xf numFmtId="0" fontId="0" fillId="0" borderId="2" xfId="0" applyBorder="1"/>
    <xf numFmtId="0" fontId="2" fillId="0" borderId="0" xfId="0" applyFont="1" applyAlignment="1">
      <alignment vertical="center" wrapText="1"/>
    </xf>
    <xf numFmtId="0" fontId="2" fillId="0" borderId="0" xfId="0" applyFont="1" applyAlignment="1">
      <alignment vertical="center"/>
    </xf>
    <xf numFmtId="0" fontId="10" fillId="7" borderId="2"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0" fillId="0" borderId="0" xfId="0" applyBorder="1" applyAlignment="1">
      <alignment vertical="center"/>
    </xf>
    <xf numFmtId="0" fontId="11" fillId="11" borderId="2"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0" fillId="0" borderId="19" xfId="0" applyBorder="1" applyAlignment="1">
      <alignment vertical="center" wrapText="1"/>
    </xf>
    <xf numFmtId="0" fontId="0" fillId="0" borderId="18" xfId="0" applyBorder="1"/>
    <xf numFmtId="0" fontId="0" fillId="0" borderId="19" xfId="0" applyBorder="1" applyAlignment="1">
      <alignment horizontal="center" vertical="center" wrapText="1"/>
    </xf>
    <xf numFmtId="0" fontId="0" fillId="0" borderId="0" xfId="0" applyFill="1"/>
    <xf numFmtId="0" fontId="0" fillId="0" borderId="0" xfId="0" applyAlignment="1">
      <alignment vertical="center" wrapText="1"/>
    </xf>
    <xf numFmtId="0" fontId="0" fillId="0" borderId="0" xfId="0" applyFill="1" applyAlignment="1"/>
    <xf numFmtId="0" fontId="1" fillId="0" borderId="0" xfId="0" applyFont="1" applyFill="1" applyBorder="1" applyAlignment="1"/>
    <xf numFmtId="0" fontId="0" fillId="0" borderId="0" xfId="0" applyFill="1" applyBorder="1" applyAlignment="1">
      <alignment horizontal="center" vertical="center"/>
    </xf>
    <xf numFmtId="0" fontId="4" fillId="0" borderId="0" xfId="0" applyFont="1" applyFill="1"/>
    <xf numFmtId="0" fontId="17" fillId="0" borderId="0" xfId="0" applyFont="1" applyFill="1" applyBorder="1" applyAlignment="1"/>
    <xf numFmtId="0" fontId="21" fillId="0" borderId="0" xfId="0" applyFont="1" applyFill="1"/>
    <xf numFmtId="0" fontId="4" fillId="0" borderId="0" xfId="0" applyFont="1" applyBorder="1"/>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xf numFmtId="0" fontId="4" fillId="0" borderId="0" xfId="0" applyFont="1" applyBorder="1" applyAlignment="1">
      <alignment horizontal="center"/>
    </xf>
    <xf numFmtId="49" fontId="2" fillId="0" borderId="0" xfId="0" applyNumberFormat="1" applyFont="1" applyAlignment="1">
      <alignment vertical="center"/>
    </xf>
    <xf numFmtId="49" fontId="0" fillId="0" borderId="0" xfId="0" applyNumberFormat="1" applyBorder="1" applyAlignment="1"/>
    <xf numFmtId="49" fontId="4" fillId="0" borderId="0" xfId="0" applyNumberFormat="1" applyFont="1" applyBorder="1"/>
    <xf numFmtId="49" fontId="0" fillId="0" borderId="0" xfId="0" applyNumberFormat="1"/>
    <xf numFmtId="49" fontId="0" fillId="0" borderId="0" xfId="0" applyNumberFormat="1" applyFill="1"/>
    <xf numFmtId="49" fontId="4" fillId="0" borderId="0" xfId="0" applyNumberFormat="1" applyFont="1" applyBorder="1" applyAlignment="1">
      <alignment vertical="center"/>
    </xf>
    <xf numFmtId="49" fontId="0" fillId="0" borderId="0" xfId="0" applyNumberFormat="1" applyAlignment="1">
      <alignment vertical="center" wrapText="1"/>
    </xf>
    <xf numFmtId="0" fontId="4" fillId="0" borderId="0" xfId="0" applyFont="1" applyFill="1" applyAlignment="1"/>
    <xf numFmtId="0" fontId="21" fillId="0" borderId="0" xfId="0" applyFont="1" applyFill="1" applyAlignment="1"/>
    <xf numFmtId="0" fontId="0" fillId="0" borderId="0" xfId="0" applyFill="1" applyAlignment="1">
      <alignment vertical="center" wrapText="1"/>
    </xf>
    <xf numFmtId="0" fontId="17" fillId="0" borderId="0" xfId="0" applyFont="1" applyFill="1" applyAlignment="1"/>
    <xf numFmtId="0" fontId="17" fillId="0" borderId="0" xfId="0" applyFont="1" applyFill="1"/>
    <xf numFmtId="49" fontId="2" fillId="0" borderId="0" xfId="0" applyNumberFormat="1" applyFont="1" applyAlignment="1">
      <alignment horizontal="center" vertical="center" wrapText="1"/>
    </xf>
    <xf numFmtId="49" fontId="0" fillId="0" borderId="0" xfId="0" applyNumberFormat="1" applyAlignment="1">
      <alignment horizontal="center"/>
    </xf>
    <xf numFmtId="49" fontId="4" fillId="0" borderId="0" xfId="0" applyNumberFormat="1" applyFont="1" applyFill="1" applyAlignment="1">
      <alignment horizontal="center"/>
    </xf>
    <xf numFmtId="49" fontId="17" fillId="0" borderId="0" xfId="0" applyNumberFormat="1" applyFont="1" applyFill="1" applyBorder="1" applyAlignment="1">
      <alignment horizontal="center"/>
    </xf>
    <xf numFmtId="49" fontId="0" fillId="0" borderId="0" xfId="0" applyNumberFormat="1" applyFill="1" applyBorder="1" applyAlignment="1">
      <alignment horizontal="center" vertical="center"/>
    </xf>
    <xf numFmtId="49" fontId="0" fillId="0" borderId="0" xfId="0" applyNumberFormat="1" applyFill="1" applyAlignment="1">
      <alignment horizontal="center"/>
    </xf>
    <xf numFmtId="0" fontId="19" fillId="0" borderId="0" xfId="0" applyFont="1" applyFill="1" applyBorder="1" applyAlignment="1">
      <alignment vertical="center" wrapText="1"/>
    </xf>
    <xf numFmtId="49" fontId="2" fillId="0" borderId="0" xfId="0" applyNumberFormat="1" applyFont="1" applyAlignment="1">
      <alignment horizontal="center" vertical="center"/>
    </xf>
    <xf numFmtId="49" fontId="0" fillId="0" borderId="0" xfId="0" applyNumberFormat="1" applyBorder="1" applyAlignment="1">
      <alignment horizontal="center"/>
    </xf>
    <xf numFmtId="49" fontId="4" fillId="0" borderId="0" xfId="0" applyNumberFormat="1" applyFont="1" applyBorder="1" applyAlignment="1">
      <alignment horizontal="center" vertical="center"/>
    </xf>
    <xf numFmtId="0" fontId="21" fillId="8" borderId="2" xfId="0" applyFont="1" applyFill="1" applyBorder="1" applyAlignment="1">
      <alignment horizontal="center" vertical="center" wrapText="1"/>
    </xf>
    <xf numFmtId="0" fontId="21" fillId="12" borderId="2" xfId="0" applyFont="1" applyFill="1" applyBorder="1" applyAlignment="1">
      <alignment horizontal="center" vertical="center" wrapText="1"/>
    </xf>
    <xf numFmtId="49" fontId="21" fillId="6" borderId="29" xfId="0" applyNumberFormat="1" applyFont="1" applyFill="1" applyBorder="1" applyAlignment="1">
      <alignment horizontal="center" vertical="center" wrapText="1"/>
    </xf>
    <xf numFmtId="49" fontId="21" fillId="6" borderId="7" xfId="0" applyNumberFormat="1" applyFont="1" applyFill="1" applyBorder="1" applyAlignment="1">
      <alignment horizontal="center" vertical="center" wrapText="1"/>
    </xf>
    <xf numFmtId="49" fontId="21" fillId="6" borderId="32" xfId="0" applyNumberFormat="1" applyFont="1" applyFill="1" applyBorder="1" applyAlignment="1">
      <alignment horizontal="center" vertical="center" wrapText="1"/>
    </xf>
    <xf numFmtId="0" fontId="23" fillId="0" borderId="0" xfId="0" applyFont="1" applyFill="1" applyAlignment="1"/>
    <xf numFmtId="0" fontId="23" fillId="0" borderId="2" xfId="0" applyFont="1" applyBorder="1" applyAlignment="1">
      <alignment vertical="center" wrapText="1"/>
    </xf>
    <xf numFmtId="9" fontId="23" fillId="0" borderId="2" xfId="0" applyNumberFormat="1" applyFont="1" applyBorder="1" applyAlignment="1">
      <alignment vertical="center" wrapText="1"/>
    </xf>
    <xf numFmtId="9" fontId="23" fillId="0" borderId="2" xfId="0" applyNumberFormat="1" applyFont="1" applyBorder="1" applyAlignment="1">
      <alignment horizontal="left" vertical="top" wrapText="1"/>
    </xf>
    <xf numFmtId="0" fontId="23" fillId="0" borderId="2" xfId="0" applyFont="1" applyBorder="1" applyAlignment="1">
      <alignment horizontal="center" vertical="top" wrapText="1"/>
    </xf>
    <xf numFmtId="0" fontId="23" fillId="0" borderId="2" xfId="0" applyFont="1" applyBorder="1" applyAlignment="1">
      <alignment horizontal="left" vertical="top" wrapText="1"/>
    </xf>
    <xf numFmtId="0" fontId="23" fillId="0" borderId="18" xfId="0" applyFont="1" applyBorder="1" applyAlignment="1">
      <alignment vertical="top" wrapText="1"/>
    </xf>
    <xf numFmtId="0" fontId="23" fillId="0" borderId="0" xfId="0" applyFont="1" applyFill="1"/>
    <xf numFmtId="9" fontId="23" fillId="0" borderId="2" xfId="0" applyNumberFormat="1" applyFont="1" applyBorder="1" applyAlignment="1">
      <alignment vertical="center"/>
    </xf>
    <xf numFmtId="1" fontId="23" fillId="0" borderId="2" xfId="0" applyNumberFormat="1" applyFont="1" applyBorder="1" applyAlignment="1">
      <alignment horizontal="center" vertical="center" wrapText="1"/>
    </xf>
    <xf numFmtId="0" fontId="23" fillId="0" borderId="2" xfId="0" applyFont="1" applyBorder="1" applyAlignment="1">
      <alignment horizontal="center" vertical="center"/>
    </xf>
    <xf numFmtId="9" fontId="23" fillId="0" borderId="2" xfId="1" applyFont="1" applyBorder="1" applyAlignment="1">
      <alignment horizontal="center" vertical="center"/>
    </xf>
    <xf numFmtId="3" fontId="23" fillId="0" borderId="2" xfId="0" applyNumberFormat="1" applyFont="1" applyBorder="1" applyAlignment="1">
      <alignment horizontal="center" vertical="center" wrapText="1"/>
    </xf>
    <xf numFmtId="9" fontId="23" fillId="0" borderId="2" xfId="0" applyNumberFormat="1" applyFont="1" applyBorder="1" applyAlignment="1">
      <alignment horizontal="center" vertical="center" wrapText="1"/>
    </xf>
    <xf numFmtId="3" fontId="23" fillId="0" borderId="7" xfId="0" applyNumberFormat="1" applyFont="1" applyBorder="1" applyAlignment="1">
      <alignment horizontal="center" vertical="center" wrapText="1"/>
    </xf>
    <xf numFmtId="0" fontId="23" fillId="0" borderId="2" xfId="0" applyFont="1" applyBorder="1" applyAlignment="1">
      <alignment horizontal="center" vertical="center" wrapText="1"/>
    </xf>
    <xf numFmtId="10" fontId="23" fillId="0" borderId="2" xfId="0" applyNumberFormat="1" applyFont="1" applyBorder="1" applyAlignment="1">
      <alignment vertical="center" wrapText="1"/>
    </xf>
    <xf numFmtId="0" fontId="23" fillId="0" borderId="18" xfId="0" applyFont="1" applyBorder="1"/>
    <xf numFmtId="10" fontId="23" fillId="0" borderId="2" xfId="0" applyNumberFormat="1" applyFont="1" applyBorder="1" applyAlignment="1">
      <alignment horizontal="center" vertical="top"/>
    </xf>
    <xf numFmtId="10" fontId="23" fillId="0" borderId="2" xfId="0" applyNumberFormat="1" applyFont="1" applyBorder="1" applyAlignment="1">
      <alignment horizontal="center" vertical="center"/>
    </xf>
    <xf numFmtId="10" fontId="23" fillId="0" borderId="2" xfId="0" applyNumberFormat="1" applyFont="1" applyBorder="1" applyAlignment="1">
      <alignment horizontal="center" vertical="center" wrapText="1"/>
    </xf>
    <xf numFmtId="9" fontId="23" fillId="0" borderId="2" xfId="0" applyNumberFormat="1" applyFont="1" applyBorder="1" applyAlignment="1">
      <alignment horizontal="center" vertical="top"/>
    </xf>
    <xf numFmtId="164" fontId="23" fillId="0" borderId="2" xfId="1" applyNumberFormat="1" applyFont="1" applyBorder="1" applyAlignment="1">
      <alignment horizontal="center" vertical="top"/>
    </xf>
    <xf numFmtId="9" fontId="23" fillId="0" borderId="2" xfId="0" applyNumberFormat="1" applyFont="1" applyBorder="1" applyAlignment="1">
      <alignment horizontal="center" vertical="center"/>
    </xf>
    <xf numFmtId="164" fontId="23" fillId="0" borderId="2" xfId="1" applyNumberFormat="1" applyFont="1" applyBorder="1" applyAlignment="1">
      <alignment horizontal="center" vertical="center"/>
    </xf>
    <xf numFmtId="10" fontId="23" fillId="0" borderId="2" xfId="1" applyNumberFormat="1" applyFont="1" applyBorder="1" applyAlignment="1">
      <alignment vertical="center" wrapText="1"/>
    </xf>
    <xf numFmtId="9" fontId="23" fillId="0" borderId="7" xfId="0" applyNumberFormat="1" applyFont="1" applyBorder="1" applyAlignment="1">
      <alignment vertical="center"/>
    </xf>
    <xf numFmtId="9" fontId="23" fillId="0" borderId="7" xfId="0" applyNumberFormat="1" applyFont="1" applyBorder="1" applyAlignment="1">
      <alignment vertical="center" wrapText="1"/>
    </xf>
    <xf numFmtId="1" fontId="23" fillId="0" borderId="7" xfId="0" applyNumberFormat="1" applyFont="1" applyBorder="1" applyAlignment="1">
      <alignment horizontal="center" vertical="center" wrapText="1"/>
    </xf>
    <xf numFmtId="0" fontId="23" fillId="0" borderId="7" xfId="0" applyFont="1" applyBorder="1" applyAlignment="1">
      <alignment horizontal="left" vertical="top" wrapText="1"/>
    </xf>
    <xf numFmtId="0" fontId="23" fillId="0" borderId="7" xfId="0" applyFont="1" applyBorder="1" applyAlignment="1">
      <alignment horizontal="center" vertical="center"/>
    </xf>
    <xf numFmtId="9" fontId="23" fillId="0" borderId="7" xfId="1" applyFont="1" applyBorder="1" applyAlignment="1">
      <alignment horizontal="center" vertical="center"/>
    </xf>
    <xf numFmtId="9" fontId="23" fillId="0" borderId="7" xfId="0" applyNumberFormat="1" applyFont="1" applyBorder="1" applyAlignment="1">
      <alignment horizontal="center" vertical="center" wrapText="1"/>
    </xf>
    <xf numFmtId="9" fontId="23" fillId="0" borderId="7" xfId="0" applyNumberFormat="1" applyFont="1" applyBorder="1" applyAlignment="1">
      <alignment horizontal="left" vertical="top" wrapText="1"/>
    </xf>
    <xf numFmtId="0" fontId="23" fillId="0" borderId="7" xfId="0" applyFont="1" applyBorder="1" applyAlignment="1">
      <alignment horizontal="center" vertical="top" wrapText="1"/>
    </xf>
    <xf numFmtId="0" fontId="23" fillId="0" borderId="38" xfId="0" applyFont="1" applyBorder="1" applyAlignment="1">
      <alignment vertical="top" wrapText="1"/>
    </xf>
    <xf numFmtId="9" fontId="23" fillId="0" borderId="8" xfId="0" applyNumberFormat="1" applyFont="1" applyBorder="1" applyAlignment="1">
      <alignment vertical="center"/>
    </xf>
    <xf numFmtId="9" fontId="23" fillId="0" borderId="8" xfId="0" applyNumberFormat="1" applyFont="1" applyBorder="1" applyAlignment="1">
      <alignment vertical="center" wrapText="1"/>
    </xf>
    <xf numFmtId="10" fontId="23" fillId="0" borderId="8" xfId="0" applyNumberFormat="1" applyFont="1" applyBorder="1" applyAlignment="1">
      <alignment horizontal="center" vertical="center" wrapText="1"/>
    </xf>
    <xf numFmtId="0" fontId="23" fillId="0" borderId="8" xfId="0" applyFont="1" applyBorder="1" applyAlignment="1">
      <alignment horizontal="left" vertical="top" wrapText="1"/>
    </xf>
    <xf numFmtId="10" fontId="23" fillId="0" borderId="8" xfId="1" applyNumberFormat="1" applyFont="1" applyBorder="1" applyAlignment="1">
      <alignment vertical="center" wrapText="1"/>
    </xf>
    <xf numFmtId="10" fontId="23" fillId="0" borderId="8" xfId="0" applyNumberFormat="1" applyFont="1" applyBorder="1" applyAlignment="1">
      <alignment vertical="center" wrapText="1"/>
    </xf>
    <xf numFmtId="1" fontId="23" fillId="0" borderId="8" xfId="0" applyNumberFormat="1" applyFont="1" applyBorder="1" applyAlignment="1">
      <alignment horizontal="center" vertical="center" wrapText="1"/>
    </xf>
    <xf numFmtId="0" fontId="23" fillId="0" borderId="8" xfId="0" applyFont="1" applyBorder="1" applyAlignment="1">
      <alignment horizontal="center" vertical="top" wrapText="1"/>
    </xf>
    <xf numFmtId="0" fontId="23" fillId="0" borderId="8" xfId="0" applyFont="1" applyBorder="1" applyAlignment="1">
      <alignment horizontal="center" vertical="center" wrapText="1"/>
    </xf>
    <xf numFmtId="9" fontId="23" fillId="0" borderId="8" xfId="1" applyFont="1" applyBorder="1" applyAlignment="1">
      <alignment horizontal="center" vertical="center"/>
    </xf>
    <xf numFmtId="0" fontId="23" fillId="0" borderId="39" xfId="0" applyFont="1" applyBorder="1"/>
    <xf numFmtId="49" fontId="21" fillId="13" borderId="20" xfId="0" applyNumberFormat="1" applyFont="1" applyFill="1" applyBorder="1" applyAlignment="1">
      <alignment vertical="center" wrapText="1"/>
    </xf>
    <xf numFmtId="49" fontId="21" fillId="13" borderId="21" xfId="0" applyNumberFormat="1" applyFont="1" applyFill="1" applyBorder="1" applyAlignment="1">
      <alignment vertical="center" wrapText="1"/>
    </xf>
    <xf numFmtId="49" fontId="21" fillId="13" borderId="21" xfId="0" applyNumberFormat="1" applyFont="1" applyFill="1" applyBorder="1" applyAlignment="1">
      <alignment horizontal="center" vertical="center" wrapText="1"/>
    </xf>
    <xf numFmtId="49" fontId="17" fillId="13" borderId="42" xfId="0" applyNumberFormat="1" applyFont="1" applyFill="1" applyBorder="1" applyAlignment="1">
      <alignment vertical="center" wrapText="1"/>
    </xf>
    <xf numFmtId="10" fontId="17" fillId="13" borderId="40" xfId="0" applyNumberFormat="1" applyFont="1" applyFill="1" applyBorder="1" applyAlignment="1">
      <alignment horizontal="center" vertical="center" wrapText="1"/>
    </xf>
    <xf numFmtId="0" fontId="17" fillId="13" borderId="40" xfId="0" applyFont="1" applyFill="1" applyBorder="1" applyAlignment="1">
      <alignment horizontal="center" vertical="center" wrapText="1"/>
    </xf>
    <xf numFmtId="0" fontId="17" fillId="13" borderId="40" xfId="0" applyFont="1" applyFill="1" applyBorder="1"/>
    <xf numFmtId="0" fontId="17" fillId="13" borderId="43" xfId="0" applyFont="1" applyFill="1" applyBorder="1"/>
    <xf numFmtId="0" fontId="23" fillId="0" borderId="7" xfId="0" applyFont="1" applyBorder="1" applyAlignment="1">
      <alignment horizontal="center" vertical="center" wrapText="1"/>
    </xf>
    <xf numFmtId="0" fontId="23" fillId="0" borderId="7" xfId="0" applyFont="1" applyBorder="1" applyAlignment="1">
      <alignment horizontal="left" vertical="center" wrapText="1"/>
    </xf>
    <xf numFmtId="0" fontId="23" fillId="0" borderId="7" xfId="0" applyFont="1" applyBorder="1" applyAlignment="1">
      <alignment vertical="center" wrapText="1"/>
    </xf>
    <xf numFmtId="10" fontId="23" fillId="0" borderId="7" xfId="1" applyNumberFormat="1" applyFont="1" applyBorder="1" applyAlignment="1">
      <alignment vertical="center" wrapText="1"/>
    </xf>
    <xf numFmtId="10" fontId="23" fillId="0" borderId="7" xfId="0" applyNumberFormat="1" applyFont="1" applyBorder="1" applyAlignment="1">
      <alignment vertical="center" wrapText="1"/>
    </xf>
    <xf numFmtId="0" fontId="23" fillId="0" borderId="38" xfId="0" applyFont="1" applyBorder="1"/>
    <xf numFmtId="0" fontId="16" fillId="5" borderId="44" xfId="0" applyFont="1" applyFill="1" applyBorder="1" applyAlignment="1">
      <alignment vertical="center" wrapText="1"/>
    </xf>
    <xf numFmtId="0" fontId="16" fillId="5" borderId="45" xfId="0" applyFont="1" applyFill="1" applyBorder="1" applyAlignment="1">
      <alignment vertical="center" wrapText="1"/>
    </xf>
    <xf numFmtId="0" fontId="16" fillId="5" borderId="45" xfId="0" applyFont="1" applyFill="1" applyBorder="1" applyAlignment="1">
      <alignment horizontal="center" vertical="center" wrapText="1"/>
    </xf>
    <xf numFmtId="164" fontId="16" fillId="5" borderId="47" xfId="0" applyNumberFormat="1" applyFont="1" applyFill="1" applyBorder="1" applyAlignment="1">
      <alignment horizontal="center" vertical="center"/>
    </xf>
    <xf numFmtId="0" fontId="16" fillId="5" borderId="48" xfId="0" applyFont="1" applyFill="1" applyBorder="1" applyAlignment="1">
      <alignment vertical="center" wrapText="1"/>
    </xf>
    <xf numFmtId="0" fontId="16" fillId="5" borderId="47" xfId="0" applyFont="1" applyFill="1" applyBorder="1"/>
    <xf numFmtId="0" fontId="16" fillId="5" borderId="49" xfId="0" applyFont="1" applyFill="1" applyBorder="1"/>
    <xf numFmtId="0" fontId="17" fillId="13" borderId="42" xfId="0" applyFont="1" applyFill="1" applyBorder="1" applyAlignment="1">
      <alignment vertical="center" wrapText="1"/>
    </xf>
    <xf numFmtId="10" fontId="17" fillId="13" borderId="41" xfId="0" applyNumberFormat="1" applyFont="1" applyFill="1" applyBorder="1" applyAlignment="1">
      <alignment horizontal="center" vertical="center" wrapText="1"/>
    </xf>
    <xf numFmtId="164" fontId="16" fillId="5" borderId="46" xfId="0" applyNumberFormat="1" applyFont="1" applyFill="1" applyBorder="1" applyAlignment="1">
      <alignment horizontal="center" vertical="center"/>
    </xf>
    <xf numFmtId="0" fontId="16" fillId="5" borderId="40" xfId="0" applyFont="1" applyFill="1" applyBorder="1" applyAlignment="1">
      <alignment horizontal="center" vertical="center" wrapText="1"/>
    </xf>
    <xf numFmtId="49" fontId="21" fillId="13" borderId="10" xfId="0" applyNumberFormat="1" applyFont="1" applyFill="1" applyBorder="1" applyAlignment="1">
      <alignment vertical="center" wrapText="1"/>
    </xf>
    <xf numFmtId="49" fontId="17" fillId="13" borderId="30" xfId="0" applyNumberFormat="1" applyFont="1" applyFill="1" applyBorder="1" applyAlignment="1">
      <alignment vertical="center" wrapText="1"/>
    </xf>
    <xf numFmtId="0" fontId="16" fillId="5" borderId="45" xfId="0" applyFont="1" applyFill="1" applyBorder="1" applyAlignment="1">
      <alignment horizontal="center" vertical="center" wrapText="1"/>
    </xf>
    <xf numFmtId="0" fontId="27" fillId="0" borderId="0" xfId="0" applyFont="1" applyAlignment="1">
      <alignment wrapText="1"/>
    </xf>
    <xf numFmtId="0" fontId="27" fillId="0" borderId="0" xfId="0" applyFont="1"/>
    <xf numFmtId="0" fontId="27" fillId="0" borderId="0" xfId="0" applyFont="1" applyAlignment="1">
      <alignment horizontal="center"/>
    </xf>
    <xf numFmtId="0" fontId="27" fillId="0" borderId="0" xfId="0" applyFont="1" applyAlignment="1"/>
    <xf numFmtId="0" fontId="28" fillId="16" borderId="2" xfId="0" applyFont="1" applyFill="1" applyBorder="1" applyAlignment="1">
      <alignment horizontal="center" vertical="top" wrapText="1"/>
    </xf>
    <xf numFmtId="0" fontId="28" fillId="16" borderId="2" xfId="0" applyFont="1" applyFill="1" applyBorder="1" applyAlignment="1">
      <alignment horizontal="center" wrapText="1"/>
    </xf>
    <xf numFmtId="49" fontId="29" fillId="17" borderId="2" xfId="0" applyNumberFormat="1" applyFont="1" applyFill="1" applyBorder="1" applyAlignment="1">
      <alignment horizontal="center" vertical="center"/>
    </xf>
    <xf numFmtId="49" fontId="29" fillId="17" borderId="2" xfId="0" applyNumberFormat="1" applyFont="1" applyFill="1" applyBorder="1" applyAlignment="1">
      <alignment horizontal="center" vertical="center" wrapText="1"/>
    </xf>
    <xf numFmtId="0" fontId="30" fillId="16" borderId="53" xfId="0" applyFont="1" applyFill="1" applyBorder="1" applyAlignment="1">
      <alignment horizontal="center" vertical="center"/>
    </xf>
    <xf numFmtId="0" fontId="30" fillId="16" borderId="54" xfId="0" applyFont="1" applyFill="1" applyBorder="1" applyAlignment="1">
      <alignment horizontal="center" vertical="center" wrapText="1"/>
    </xf>
    <xf numFmtId="0" fontId="30" fillId="16" borderId="55" xfId="0" applyFont="1" applyFill="1" applyBorder="1" applyAlignment="1">
      <alignment horizontal="center" vertical="center"/>
    </xf>
    <xf numFmtId="0" fontId="29" fillId="18" borderId="2" xfId="0" applyFont="1" applyFill="1" applyBorder="1" applyAlignment="1">
      <alignment horizontal="center" vertical="center"/>
    </xf>
    <xf numFmtId="0" fontId="31" fillId="19" borderId="2" xfId="0" applyFont="1" applyFill="1" applyBorder="1" applyAlignment="1">
      <alignment horizontal="justify" vertical="center" wrapText="1"/>
    </xf>
    <xf numFmtId="49" fontId="29" fillId="20" borderId="2" xfId="0" applyNumberFormat="1" applyFont="1" applyFill="1" applyBorder="1" applyAlignment="1">
      <alignment horizontal="left" vertical="top"/>
    </xf>
    <xf numFmtId="49" fontId="29" fillId="20" borderId="2" xfId="0" applyNumberFormat="1" applyFont="1" applyFill="1" applyBorder="1" applyAlignment="1">
      <alignment horizontal="left" vertical="top" wrapText="1"/>
    </xf>
    <xf numFmtId="49" fontId="29" fillId="20" borderId="2" xfId="0" applyNumberFormat="1" applyFont="1" applyFill="1" applyBorder="1" applyAlignment="1">
      <alignment horizontal="center" vertical="top"/>
    </xf>
    <xf numFmtId="0" fontId="31" fillId="19" borderId="0" xfId="0" applyFont="1" applyFill="1" applyAlignment="1">
      <alignment horizontal="justify" vertical="center"/>
    </xf>
    <xf numFmtId="49" fontId="32" fillId="21" borderId="2" xfId="0" applyNumberFormat="1" applyFont="1" applyFill="1" applyBorder="1" applyAlignment="1">
      <alignment horizontal="left" vertical="top"/>
    </xf>
    <xf numFmtId="49" fontId="32" fillId="21" borderId="2" xfId="0" applyNumberFormat="1" applyFont="1" applyFill="1" applyBorder="1" applyAlignment="1">
      <alignment horizontal="left" vertical="top" wrapText="1"/>
    </xf>
    <xf numFmtId="49" fontId="32" fillId="21" borderId="2" xfId="0" applyNumberFormat="1" applyFont="1" applyFill="1" applyBorder="1" applyAlignment="1">
      <alignment horizontal="center" vertical="top"/>
    </xf>
    <xf numFmtId="0" fontId="27" fillId="15" borderId="2" xfId="0" applyFont="1" applyFill="1" applyBorder="1" applyAlignment="1">
      <alignment vertical="center"/>
    </xf>
    <xf numFmtId="0" fontId="27" fillId="15" borderId="2" xfId="0" applyFont="1" applyFill="1" applyBorder="1" applyAlignment="1">
      <alignment horizontal="center" vertical="center"/>
    </xf>
    <xf numFmtId="49" fontId="31" fillId="0" borderId="2" xfId="0" applyNumberFormat="1" applyFont="1" applyFill="1" applyBorder="1" applyAlignment="1">
      <alignment horizontal="left" vertical="top"/>
    </xf>
    <xf numFmtId="49" fontId="31" fillId="0" borderId="2" xfId="0" applyNumberFormat="1" applyFont="1" applyFill="1" applyBorder="1" applyAlignment="1">
      <alignment horizontal="left" vertical="top" wrapText="1"/>
    </xf>
    <xf numFmtId="49" fontId="31" fillId="0" borderId="2" xfId="0" applyNumberFormat="1" applyFont="1" applyFill="1" applyBorder="1" applyAlignment="1">
      <alignment horizontal="center" vertical="top"/>
    </xf>
    <xf numFmtId="0" fontId="27" fillId="0" borderId="2" xfId="0" applyFont="1" applyBorder="1" applyAlignment="1">
      <alignment vertical="top" wrapText="1"/>
    </xf>
    <xf numFmtId="0" fontId="31" fillId="19" borderId="57" xfId="0" applyFont="1" applyFill="1" applyBorder="1" applyAlignment="1">
      <alignment horizontal="justify" vertical="center"/>
    </xf>
    <xf numFmtId="0" fontId="31" fillId="0" borderId="0" xfId="0" applyFont="1" applyAlignment="1">
      <alignment vertical="center"/>
    </xf>
    <xf numFmtId="0" fontId="30" fillId="22" borderId="2" xfId="0" applyFont="1" applyFill="1" applyBorder="1" applyAlignment="1">
      <alignment vertical="center"/>
    </xf>
    <xf numFmtId="0" fontId="30" fillId="22" borderId="2" xfId="0" applyFont="1" applyFill="1" applyBorder="1" applyAlignment="1">
      <alignment horizontal="center" vertical="center"/>
    </xf>
    <xf numFmtId="0" fontId="31" fillId="0" borderId="57" xfId="0" applyFont="1" applyBorder="1" applyAlignment="1">
      <alignment vertical="center"/>
    </xf>
    <xf numFmtId="0" fontId="33" fillId="23" borderId="2" xfId="0" applyFont="1" applyFill="1" applyBorder="1" applyAlignment="1">
      <alignment vertical="center"/>
    </xf>
    <xf numFmtId="0" fontId="33" fillId="23" borderId="2" xfId="0" applyFont="1" applyFill="1" applyBorder="1" applyAlignment="1">
      <alignment horizontal="center" vertical="center"/>
    </xf>
    <xf numFmtId="49" fontId="34" fillId="20" borderId="2" xfId="0" applyNumberFormat="1" applyFont="1" applyFill="1" applyBorder="1" applyAlignment="1">
      <alignment horizontal="left" vertical="top"/>
    </xf>
    <xf numFmtId="49" fontId="34" fillId="20" borderId="2" xfId="0" applyNumberFormat="1" applyFont="1" applyFill="1" applyBorder="1" applyAlignment="1">
      <alignment horizontal="left" vertical="top" wrapText="1"/>
    </xf>
    <xf numFmtId="49" fontId="34" fillId="20" borderId="2" xfId="0" applyNumberFormat="1" applyFont="1" applyFill="1" applyBorder="1" applyAlignment="1">
      <alignment horizontal="center" vertical="top"/>
    </xf>
    <xf numFmtId="0" fontId="31" fillId="19" borderId="0" xfId="0" applyFont="1" applyFill="1" applyAlignment="1">
      <alignment vertical="center"/>
    </xf>
    <xf numFmtId="49" fontId="35" fillId="15" borderId="2" xfId="0" applyNumberFormat="1" applyFont="1" applyFill="1" applyBorder="1" applyAlignment="1">
      <alignment horizontal="left" vertical="center"/>
    </xf>
    <xf numFmtId="49" fontId="35" fillId="15" borderId="2" xfId="0" applyNumberFormat="1" applyFont="1" applyFill="1" applyBorder="1" applyAlignment="1">
      <alignment horizontal="center" vertical="center"/>
    </xf>
    <xf numFmtId="0" fontId="27" fillId="0" borderId="2" xfId="0" applyFont="1" applyBorder="1" applyAlignment="1">
      <alignment horizontal="left" vertical="top" wrapText="1"/>
    </xf>
    <xf numFmtId="0" fontId="30" fillId="10" borderId="2" xfId="0" applyFont="1" applyFill="1" applyBorder="1" applyAlignment="1">
      <alignment vertical="center"/>
    </xf>
    <xf numFmtId="0" fontId="30" fillId="10" borderId="2" xfId="0" applyFont="1" applyFill="1" applyBorder="1" applyAlignment="1">
      <alignment horizontal="center" vertical="center"/>
    </xf>
    <xf numFmtId="0" fontId="33" fillId="24" borderId="2" xfId="0" applyFont="1" applyFill="1" applyBorder="1" applyAlignment="1">
      <alignment vertical="center"/>
    </xf>
    <xf numFmtId="0" fontId="33" fillId="24" borderId="2" xfId="0" applyFont="1" applyFill="1" applyBorder="1" applyAlignment="1">
      <alignment horizontal="center" vertical="center"/>
    </xf>
    <xf numFmtId="49" fontId="27" fillId="15" borderId="2" xfId="0" applyNumberFormat="1" applyFont="1" applyFill="1" applyBorder="1" applyAlignment="1">
      <alignment horizontal="left" vertical="center"/>
    </xf>
    <xf numFmtId="49" fontId="27" fillId="15" borderId="2" xfId="0" applyNumberFormat="1" applyFont="1" applyFill="1" applyBorder="1" applyAlignment="1">
      <alignment horizontal="center" vertical="center"/>
    </xf>
    <xf numFmtId="49" fontId="36" fillId="15" borderId="2" xfId="0" applyNumberFormat="1" applyFont="1" applyFill="1" applyBorder="1" applyAlignment="1">
      <alignment horizontal="left" vertical="center"/>
    </xf>
    <xf numFmtId="49" fontId="36" fillId="15" borderId="2" xfId="0" applyNumberFormat="1" applyFont="1" applyFill="1" applyBorder="1" applyAlignment="1">
      <alignment horizontal="center" vertical="center"/>
    </xf>
    <xf numFmtId="0" fontId="31" fillId="0" borderId="0" xfId="0" applyFont="1" applyAlignment="1">
      <alignment horizontal="justify" vertical="center"/>
    </xf>
    <xf numFmtId="0" fontId="30" fillId="25" borderId="2" xfId="0" applyFont="1" applyFill="1" applyBorder="1" applyAlignment="1">
      <alignment vertical="center"/>
    </xf>
    <xf numFmtId="0" fontId="30" fillId="25" borderId="2" xfId="0" applyFont="1" applyFill="1" applyBorder="1" applyAlignment="1">
      <alignment horizontal="center" vertical="center"/>
    </xf>
    <xf numFmtId="0" fontId="33" fillId="26" borderId="2" xfId="0" applyFont="1" applyFill="1" applyBorder="1" applyAlignment="1">
      <alignment vertical="center"/>
    </xf>
    <xf numFmtId="0" fontId="33" fillId="26" borderId="2" xfId="0" applyFont="1" applyFill="1" applyBorder="1" applyAlignment="1">
      <alignment horizontal="center" vertical="center"/>
    </xf>
    <xf numFmtId="49" fontId="37" fillId="21" borderId="2" xfId="0" applyNumberFormat="1" applyFont="1" applyFill="1" applyBorder="1" applyAlignment="1">
      <alignment horizontal="left" vertical="top"/>
    </xf>
    <xf numFmtId="49" fontId="37" fillId="21" borderId="2" xfId="0" applyNumberFormat="1" applyFont="1" applyFill="1" applyBorder="1" applyAlignment="1">
      <alignment horizontal="left" vertical="top" wrapText="1"/>
    </xf>
    <xf numFmtId="49" fontId="37" fillId="21" borderId="2" xfId="0" applyNumberFormat="1" applyFont="1" applyFill="1" applyBorder="1" applyAlignment="1">
      <alignment horizontal="center" vertical="top"/>
    </xf>
    <xf numFmtId="0" fontId="21" fillId="12" borderId="2" xfId="0" applyFont="1" applyFill="1" applyBorder="1" applyAlignment="1">
      <alignment horizontal="center" vertical="center" wrapText="1"/>
    </xf>
    <xf numFmtId="0" fontId="21" fillId="8" borderId="2" xfId="0" applyFont="1" applyFill="1" applyBorder="1" applyAlignment="1">
      <alignment horizontal="center" vertical="center" wrapText="1"/>
    </xf>
    <xf numFmtId="49" fontId="21" fillId="6" borderId="32" xfId="0" applyNumberFormat="1" applyFont="1" applyFill="1" applyBorder="1" applyAlignment="1">
      <alignment horizontal="center" vertical="center" wrapText="1"/>
    </xf>
    <xf numFmtId="49" fontId="0" fillId="27" borderId="0" xfId="0" applyNumberFormat="1" applyFill="1" applyBorder="1" applyAlignment="1">
      <alignment horizontal="center"/>
    </xf>
    <xf numFmtId="49" fontId="0" fillId="0" borderId="0" xfId="0" applyNumberFormat="1" applyFill="1" applyBorder="1" applyAlignment="1">
      <alignment horizontal="center"/>
    </xf>
    <xf numFmtId="0" fontId="40" fillId="0" borderId="59" xfId="0" applyFont="1" applyBorder="1" applyAlignment="1">
      <alignment horizontal="justify" vertical="top" wrapText="1"/>
    </xf>
    <xf numFmtId="0" fontId="40" fillId="0" borderId="60" xfId="0" applyFont="1" applyBorder="1" applyAlignment="1">
      <alignment horizontal="justify" vertical="top" wrapText="1"/>
    </xf>
    <xf numFmtId="0" fontId="40" fillId="0" borderId="2" xfId="0" applyFont="1" applyBorder="1" applyAlignment="1">
      <alignment horizontal="justify" vertical="top" wrapText="1"/>
    </xf>
    <xf numFmtId="0" fontId="39" fillId="28" borderId="2" xfId="0" applyFont="1" applyFill="1" applyBorder="1" applyAlignment="1">
      <alignment horizontal="center" vertical="top" wrapText="1"/>
    </xf>
    <xf numFmtId="0" fontId="39" fillId="28" borderId="2" xfId="0" applyFont="1" applyFill="1" applyBorder="1" applyAlignment="1">
      <alignment horizontal="center" vertical="center" wrapText="1"/>
    </xf>
    <xf numFmtId="0" fontId="1" fillId="0" borderId="0" xfId="0" applyFont="1"/>
    <xf numFmtId="0" fontId="0" fillId="0" borderId="2" xfId="0" applyFont="1" applyBorder="1" applyAlignment="1">
      <alignment horizontal="justify" vertical="top" wrapText="1"/>
    </xf>
    <xf numFmtId="0" fontId="14" fillId="15" borderId="62" xfId="0" applyFont="1" applyFill="1" applyBorder="1" applyAlignment="1">
      <alignment wrapText="1"/>
    </xf>
    <xf numFmtId="0" fontId="21" fillId="15" borderId="0" xfId="0" applyFont="1" applyFill="1"/>
    <xf numFmtId="0" fontId="0" fillId="0" borderId="2" xfId="0" applyFont="1" applyBorder="1" applyAlignment="1">
      <alignment horizontal="center" vertical="top" wrapText="1"/>
    </xf>
    <xf numFmtId="14" fontId="44" fillId="0" borderId="2" xfId="0" applyNumberFormat="1" applyFont="1" applyBorder="1" applyAlignment="1">
      <alignment horizontal="justify" vertical="top" wrapText="1"/>
    </xf>
    <xf numFmtId="0" fontId="46" fillId="0" borderId="60" xfId="0" applyFont="1" applyBorder="1" applyAlignment="1">
      <alignment horizontal="left" wrapText="1"/>
    </xf>
    <xf numFmtId="0" fontId="0" fillId="0" borderId="0" xfId="0" applyFont="1" applyFill="1" applyAlignment="1"/>
    <xf numFmtId="49" fontId="0" fillId="0" borderId="0" xfId="0" applyNumberFormat="1" applyFont="1" applyBorder="1" applyAlignment="1"/>
    <xf numFmtId="49" fontId="0" fillId="0" borderId="0" xfId="0" applyNumberFormat="1" applyFont="1" applyBorder="1" applyAlignment="1">
      <alignment horizontal="center"/>
    </xf>
    <xf numFmtId="0" fontId="0" fillId="0" borderId="0" xfId="0" applyFont="1" applyBorder="1" applyAlignment="1">
      <alignment horizontal="center" vertical="center"/>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xf numFmtId="0" fontId="0" fillId="0" borderId="0" xfId="0" applyFont="1" applyFill="1"/>
    <xf numFmtId="49" fontId="0" fillId="0" borderId="0" xfId="0" applyNumberFormat="1" applyFont="1" applyAlignment="1">
      <alignment horizontal="center"/>
    </xf>
    <xf numFmtId="49" fontId="0" fillId="0" borderId="0" xfId="0" applyNumberFormat="1" applyFont="1"/>
    <xf numFmtId="49" fontId="0" fillId="0" borderId="0" xfId="0" applyNumberFormat="1" applyFont="1" applyFill="1" applyAlignment="1">
      <alignment horizontal="center"/>
    </xf>
    <xf numFmtId="49" fontId="0" fillId="0" borderId="0" xfId="0" applyNumberFormat="1" applyFont="1" applyBorder="1"/>
    <xf numFmtId="49" fontId="0" fillId="0" borderId="0" xfId="0" applyNumberFormat="1" applyFont="1" applyBorder="1" applyAlignment="1">
      <alignment vertical="center"/>
    </xf>
    <xf numFmtId="49" fontId="0" fillId="0" borderId="0" xfId="0" applyNumberFormat="1" applyFont="1" applyBorder="1" applyAlignment="1">
      <alignment horizontal="center" vertical="center"/>
    </xf>
    <xf numFmtId="0" fontId="0" fillId="0" borderId="0" xfId="0" applyFont="1" applyBorder="1" applyAlignment="1">
      <alignment vertical="center"/>
    </xf>
    <xf numFmtId="0" fontId="0" fillId="0" borderId="0" xfId="0" applyFont="1" applyBorder="1"/>
    <xf numFmtId="0" fontId="0" fillId="0" borderId="0" xfId="0" applyFont="1" applyBorder="1" applyAlignment="1">
      <alignment horizontal="center"/>
    </xf>
    <xf numFmtId="49" fontId="1" fillId="0" borderId="0" xfId="0" applyNumberFormat="1" applyFont="1" applyFill="1" applyBorder="1" applyAlignment="1">
      <alignment horizontal="center"/>
    </xf>
    <xf numFmtId="0" fontId="47" fillId="0" borderId="0" xfId="0" applyFont="1" applyFill="1" applyAlignment="1"/>
    <xf numFmtId="0" fontId="47" fillId="0" borderId="0" xfId="0" applyFont="1" applyFill="1"/>
    <xf numFmtId="49" fontId="47" fillId="6" borderId="7" xfId="0" applyNumberFormat="1" applyFont="1" applyFill="1" applyBorder="1" applyAlignment="1">
      <alignment horizontal="center" vertical="center" wrapText="1"/>
    </xf>
    <xf numFmtId="49" fontId="47" fillId="6" borderId="32" xfId="0" applyNumberFormat="1" applyFont="1" applyFill="1" applyBorder="1" applyAlignment="1">
      <alignment horizontal="center" vertical="center" wrapText="1"/>
    </xf>
    <xf numFmtId="0" fontId="47" fillId="12" borderId="2" xfId="0" applyFont="1" applyFill="1" applyBorder="1" applyAlignment="1">
      <alignment horizontal="center" vertical="center" wrapText="1"/>
    </xf>
    <xf numFmtId="0" fontId="47" fillId="8" borderId="2" xfId="0" applyFont="1" applyFill="1" applyBorder="1" applyAlignment="1">
      <alignment horizontal="center" vertical="center" wrapText="1"/>
    </xf>
    <xf numFmtId="0" fontId="47" fillId="15" borderId="0" xfId="0" applyFont="1" applyFill="1" applyAlignment="1"/>
    <xf numFmtId="0" fontId="47" fillId="0" borderId="0" xfId="0" applyFont="1" applyFill="1" applyBorder="1" applyAlignment="1">
      <alignment vertical="center" wrapText="1"/>
    </xf>
    <xf numFmtId="49" fontId="48" fillId="15" borderId="33" xfId="0" applyNumberFormat="1" applyFont="1" applyFill="1" applyBorder="1" applyAlignment="1">
      <alignment horizontal="center" vertical="center" wrapText="1"/>
    </xf>
    <xf numFmtId="9" fontId="48" fillId="15" borderId="2" xfId="0" applyNumberFormat="1" applyFont="1" applyFill="1" applyBorder="1" applyAlignment="1">
      <alignment horizontal="center" vertical="center" wrapText="1"/>
    </xf>
    <xf numFmtId="0" fontId="48" fillId="15" borderId="2" xfId="0" applyFont="1" applyFill="1" applyBorder="1" applyAlignment="1">
      <alignment horizontal="center" vertical="center" wrapText="1"/>
    </xf>
    <xf numFmtId="0" fontId="48" fillId="15" borderId="2" xfId="0" applyFont="1" applyFill="1" applyBorder="1" applyAlignment="1">
      <alignment horizontal="left" vertical="center" wrapText="1"/>
    </xf>
    <xf numFmtId="3" fontId="48" fillId="0" borderId="7" xfId="0" applyNumberFormat="1" applyFont="1" applyBorder="1" applyAlignment="1">
      <alignment horizontal="center" vertical="center" wrapText="1"/>
    </xf>
    <xf numFmtId="10" fontId="48" fillId="15" borderId="2" xfId="0" applyNumberFormat="1" applyFont="1" applyFill="1" applyBorder="1" applyAlignment="1">
      <alignment horizontal="center" vertical="center" wrapText="1"/>
    </xf>
    <xf numFmtId="164" fontId="48" fillId="15" borderId="2" xfId="1" applyNumberFormat="1" applyFont="1" applyFill="1" applyBorder="1" applyAlignment="1">
      <alignment horizontal="center" vertical="center"/>
    </xf>
    <xf numFmtId="2" fontId="46" fillId="0" borderId="60" xfId="0" applyNumberFormat="1" applyFont="1" applyBorder="1" applyAlignment="1">
      <alignment horizontal="center" vertical="center" wrapText="1"/>
    </xf>
    <xf numFmtId="0" fontId="46" fillId="0" borderId="60" xfId="0" applyFont="1" applyBorder="1" applyAlignment="1">
      <alignment horizontal="center" vertical="center" wrapText="1"/>
    </xf>
    <xf numFmtId="2" fontId="44" fillId="15" borderId="60" xfId="0" applyNumberFormat="1" applyFont="1" applyFill="1" applyBorder="1" applyAlignment="1">
      <alignment horizontal="center" vertical="center" wrapText="1"/>
    </xf>
    <xf numFmtId="0" fontId="44" fillId="15" borderId="60" xfId="0" applyFont="1" applyFill="1" applyBorder="1" applyAlignment="1">
      <alignment horizontal="center" vertical="center" wrapText="1"/>
    </xf>
    <xf numFmtId="9" fontId="48" fillId="0" borderId="2" xfId="0" applyNumberFormat="1" applyFont="1" applyBorder="1" applyAlignment="1">
      <alignment horizontal="center" vertical="center" wrapText="1"/>
    </xf>
    <xf numFmtId="0" fontId="48" fillId="0" borderId="2" xfId="0" applyNumberFormat="1" applyFont="1" applyBorder="1" applyAlignment="1">
      <alignment horizontal="center" vertical="center" wrapText="1"/>
    </xf>
    <xf numFmtId="0" fontId="46" fillId="0" borderId="45" xfId="0" applyFont="1" applyBorder="1" applyAlignment="1">
      <alignment horizontal="center" vertical="center" wrapText="1"/>
    </xf>
    <xf numFmtId="0" fontId="44" fillId="15" borderId="45" xfId="0" applyFont="1" applyFill="1" applyBorder="1" applyAlignment="1">
      <alignment horizontal="center" vertical="center" wrapText="1"/>
    </xf>
    <xf numFmtId="49" fontId="47" fillId="3" borderId="33" xfId="0" applyNumberFormat="1" applyFont="1" applyFill="1" applyBorder="1" applyAlignment="1">
      <alignment vertical="center" wrapText="1"/>
    </xf>
    <xf numFmtId="10" fontId="48" fillId="15" borderId="2" xfId="0" applyNumberFormat="1" applyFont="1" applyFill="1" applyBorder="1" applyAlignment="1">
      <alignment horizontal="center" vertical="center"/>
    </xf>
    <xf numFmtId="0" fontId="47" fillId="15" borderId="0" xfId="0" applyFont="1" applyFill="1" applyAlignment="1">
      <alignment horizontal="left"/>
    </xf>
    <xf numFmtId="0" fontId="0" fillId="0" borderId="0" xfId="0" applyFont="1" applyFill="1" applyAlignment="1">
      <alignment horizontal="left"/>
    </xf>
    <xf numFmtId="0" fontId="46" fillId="14" borderId="1" xfId="0" applyFont="1" applyFill="1" applyBorder="1" applyAlignment="1">
      <alignment horizontal="center" vertical="center" wrapText="1"/>
    </xf>
    <xf numFmtId="0" fontId="50" fillId="0" borderId="0" xfId="0" applyFont="1" applyFill="1" applyBorder="1" applyAlignment="1" applyProtection="1">
      <alignment vertical="center" wrapText="1" shrinkToFit="1"/>
      <protection locked="0"/>
    </xf>
    <xf numFmtId="0" fontId="50" fillId="0" borderId="2" xfId="0" applyFont="1" applyFill="1" applyBorder="1" applyAlignment="1" applyProtection="1">
      <alignment vertical="center" wrapText="1" shrinkToFit="1"/>
      <protection locked="0"/>
    </xf>
    <xf numFmtId="0" fontId="50" fillId="0" borderId="7" xfId="0" applyFont="1" applyFill="1" applyBorder="1" applyAlignment="1" applyProtection="1">
      <alignment vertical="center" wrapText="1" shrinkToFit="1"/>
      <protection locked="0"/>
    </xf>
    <xf numFmtId="0" fontId="50" fillId="0" borderId="0" xfId="0" applyFont="1" applyFill="1" applyBorder="1" applyAlignment="1" applyProtection="1">
      <alignment vertical="center" wrapText="1"/>
      <protection locked="0"/>
    </xf>
    <xf numFmtId="0" fontId="50" fillId="0" borderId="2" xfId="0" applyFont="1" applyFill="1" applyBorder="1" applyAlignment="1" applyProtection="1">
      <alignment vertical="center" wrapText="1"/>
      <protection locked="0"/>
    </xf>
    <xf numFmtId="0" fontId="47" fillId="8" borderId="2" xfId="0" applyFont="1" applyFill="1" applyBorder="1" applyAlignment="1">
      <alignment horizontal="center" vertical="center" wrapText="1"/>
    </xf>
    <xf numFmtId="0" fontId="47" fillId="12" borderId="2" xfId="0" applyFont="1" applyFill="1" applyBorder="1" applyAlignment="1">
      <alignment horizontal="center" vertical="center" wrapText="1"/>
    </xf>
    <xf numFmtId="9" fontId="48" fillId="0" borderId="2" xfId="0" applyNumberFormat="1" applyFont="1" applyBorder="1" applyAlignment="1">
      <alignment horizontal="center" vertical="center"/>
    </xf>
    <xf numFmtId="10" fontId="48" fillId="15" borderId="2" xfId="1" applyNumberFormat="1" applyFont="1" applyFill="1" applyBorder="1" applyAlignment="1">
      <alignment horizontal="center" vertical="center"/>
    </xf>
    <xf numFmtId="10" fontId="48" fillId="0" borderId="2" xfId="0" applyNumberFormat="1" applyFont="1" applyBorder="1" applyAlignment="1">
      <alignment horizontal="center" vertical="center"/>
    </xf>
    <xf numFmtId="164" fontId="48" fillId="0" borderId="2" xfId="1" applyNumberFormat="1" applyFont="1" applyBorder="1" applyAlignment="1">
      <alignment horizontal="center" vertical="center"/>
    </xf>
    <xf numFmtId="0" fontId="53" fillId="0" borderId="59" xfId="0" applyFont="1" applyBorder="1" applyAlignment="1">
      <alignment horizontal="left" vertical="center" wrapText="1"/>
    </xf>
    <xf numFmtId="9" fontId="53" fillId="0" borderId="60" xfId="0" applyNumberFormat="1" applyFont="1" applyBorder="1" applyAlignment="1">
      <alignment horizontal="center" vertical="center" wrapText="1"/>
    </xf>
    <xf numFmtId="9" fontId="52" fillId="0" borderId="60" xfId="0" applyNumberFormat="1" applyFont="1" applyBorder="1" applyAlignment="1">
      <alignment horizontal="center" vertical="center" wrapText="1"/>
    </xf>
    <xf numFmtId="0" fontId="53" fillId="6" borderId="59" xfId="0" applyFont="1" applyFill="1" applyBorder="1" applyAlignment="1">
      <alignment horizontal="justify" vertical="center" wrapText="1"/>
    </xf>
    <xf numFmtId="9" fontId="52" fillId="6" borderId="60" xfId="1" applyFont="1" applyFill="1" applyBorder="1" applyAlignment="1">
      <alignment horizontal="center" vertical="center" wrapText="1"/>
    </xf>
    <xf numFmtId="0" fontId="52" fillId="6" borderId="60" xfId="0" applyFont="1" applyFill="1" applyBorder="1" applyAlignment="1">
      <alignment horizontal="center" vertical="center" wrapText="1"/>
    </xf>
    <xf numFmtId="9" fontId="52" fillId="6" borderId="60" xfId="0" applyNumberFormat="1" applyFont="1" applyFill="1" applyBorder="1" applyAlignment="1">
      <alignment horizontal="center" vertical="center" wrapText="1"/>
    </xf>
    <xf numFmtId="0" fontId="52" fillId="6" borderId="22" xfId="0" applyFont="1" applyFill="1" applyBorder="1" applyAlignment="1">
      <alignment horizontal="center" vertical="center" wrapText="1"/>
    </xf>
    <xf numFmtId="0" fontId="52" fillId="6" borderId="52" xfId="0" applyFont="1" applyFill="1" applyBorder="1" applyAlignment="1">
      <alignment vertical="center" wrapText="1"/>
    </xf>
    <xf numFmtId="9" fontId="52" fillId="6" borderId="22" xfId="1" applyFont="1" applyFill="1" applyBorder="1" applyAlignment="1">
      <alignment horizontal="center"/>
    </xf>
    <xf numFmtId="0" fontId="52" fillId="6" borderId="22" xfId="0" applyFont="1" applyFill="1" applyBorder="1" applyAlignment="1">
      <alignment horizontal="center"/>
    </xf>
    <xf numFmtId="9" fontId="52" fillId="6" borderId="22" xfId="0" applyNumberFormat="1" applyFont="1" applyFill="1" applyBorder="1" applyAlignment="1">
      <alignment horizontal="center"/>
    </xf>
    <xf numFmtId="0" fontId="48" fillId="6" borderId="22" xfId="0" applyFont="1" applyFill="1" applyBorder="1" applyAlignment="1">
      <alignment wrapText="1"/>
    </xf>
    <xf numFmtId="10" fontId="52" fillId="6" borderId="22" xfId="0" applyNumberFormat="1" applyFont="1" applyFill="1" applyBorder="1" applyAlignment="1">
      <alignment horizontal="center" vertical="center"/>
    </xf>
    <xf numFmtId="0" fontId="48" fillId="6" borderId="22" xfId="0" applyFont="1" applyFill="1" applyBorder="1"/>
    <xf numFmtId="0" fontId="47" fillId="5" borderId="20" xfId="0" applyFont="1" applyFill="1" applyBorder="1" applyAlignment="1">
      <alignment vertical="center" wrapText="1"/>
    </xf>
    <xf numFmtId="0" fontId="47" fillId="5" borderId="21" xfId="0" applyFont="1" applyFill="1" applyBorder="1" applyAlignment="1">
      <alignment vertical="center" wrapText="1"/>
    </xf>
    <xf numFmtId="0" fontId="47" fillId="5" borderId="52" xfId="0" applyFont="1" applyFill="1" applyBorder="1" applyAlignment="1">
      <alignment vertical="center" wrapText="1"/>
    </xf>
    <xf numFmtId="0" fontId="47" fillId="5" borderId="21" xfId="0" applyFont="1" applyFill="1" applyBorder="1" applyAlignment="1">
      <alignment horizontal="center" vertical="center" wrapText="1"/>
    </xf>
    <xf numFmtId="164" fontId="47" fillId="5" borderId="40" xfId="0" applyNumberFormat="1" applyFont="1" applyFill="1" applyBorder="1" applyAlignment="1">
      <alignment horizontal="center" vertical="center"/>
    </xf>
    <xf numFmtId="0" fontId="47" fillId="5" borderId="40" xfId="0" applyFont="1" applyFill="1" applyBorder="1" applyAlignment="1">
      <alignment horizontal="center" vertical="center" wrapText="1"/>
    </xf>
    <xf numFmtId="0" fontId="47" fillId="5" borderId="42" xfId="0" applyFont="1" applyFill="1" applyBorder="1" applyAlignment="1">
      <alignment vertical="center" wrapText="1"/>
    </xf>
    <xf numFmtId="0" fontId="47" fillId="5" borderId="40" xfId="0" applyFont="1" applyFill="1" applyBorder="1"/>
    <xf numFmtId="0" fontId="47" fillId="5" borderId="43" xfId="0" applyFont="1" applyFill="1" applyBorder="1"/>
    <xf numFmtId="0" fontId="48" fillId="0" borderId="0" xfId="0" applyFont="1" applyFill="1" applyAlignment="1"/>
    <xf numFmtId="49" fontId="48" fillId="0" borderId="0" xfId="0" applyNumberFormat="1" applyFont="1"/>
    <xf numFmtId="49" fontId="48" fillId="0" borderId="0" xfId="0" applyNumberFormat="1" applyFont="1" applyAlignment="1">
      <alignment horizontal="center"/>
    </xf>
    <xf numFmtId="0" fontId="48" fillId="0" borderId="0" xfId="0" applyFont="1"/>
    <xf numFmtId="0" fontId="48" fillId="0" borderId="0" xfId="0" applyFont="1" applyBorder="1" applyAlignment="1"/>
    <xf numFmtId="0" fontId="48" fillId="0" borderId="0" xfId="0" applyFont="1" applyFill="1"/>
    <xf numFmtId="49" fontId="48" fillId="0" borderId="0" xfId="0" applyNumberFormat="1" applyFont="1" applyFill="1"/>
    <xf numFmtId="49" fontId="48" fillId="0" borderId="0" xfId="0" applyNumberFormat="1" applyFont="1" applyFill="1" applyAlignment="1">
      <alignment horizontal="center"/>
    </xf>
    <xf numFmtId="0" fontId="48" fillId="0" borderId="0" xfId="0" applyFont="1" applyFill="1" applyAlignment="1">
      <alignment vertical="center" wrapText="1"/>
    </xf>
    <xf numFmtId="49" fontId="48" fillId="0" borderId="0" xfId="0" applyNumberFormat="1" applyFont="1" applyAlignment="1">
      <alignment vertical="center" wrapText="1"/>
    </xf>
    <xf numFmtId="0" fontId="48" fillId="0" borderId="0" xfId="0" applyFont="1" applyAlignment="1">
      <alignment vertical="center" wrapText="1"/>
    </xf>
    <xf numFmtId="0" fontId="21" fillId="5" borderId="44" xfId="0" applyFont="1" applyFill="1" applyBorder="1" applyAlignment="1">
      <alignment vertical="center" wrapText="1"/>
    </xf>
    <xf numFmtId="0" fontId="21" fillId="5" borderId="45" xfId="0" applyFont="1" applyFill="1" applyBorder="1" applyAlignment="1">
      <alignment vertical="center" wrapText="1"/>
    </xf>
    <xf numFmtId="0" fontId="21" fillId="5" borderId="45" xfId="0" applyFont="1" applyFill="1" applyBorder="1" applyAlignment="1">
      <alignment horizontal="center" vertical="center" wrapText="1"/>
    </xf>
    <xf numFmtId="164" fontId="21" fillId="5" borderId="47" xfId="0" applyNumberFormat="1" applyFont="1" applyFill="1" applyBorder="1" applyAlignment="1">
      <alignment horizontal="center" vertical="center"/>
    </xf>
    <xf numFmtId="164" fontId="21" fillId="5" borderId="46" xfId="0" applyNumberFormat="1" applyFont="1" applyFill="1" applyBorder="1" applyAlignment="1">
      <alignment horizontal="center" vertical="center"/>
    </xf>
    <xf numFmtId="0" fontId="21" fillId="5" borderId="40" xfId="0" applyFont="1" applyFill="1" applyBorder="1" applyAlignment="1">
      <alignment horizontal="center" vertical="center" wrapText="1"/>
    </xf>
    <xf numFmtId="0" fontId="21" fillId="5" borderId="48" xfId="0" applyFont="1" applyFill="1" applyBorder="1" applyAlignment="1">
      <alignment vertical="center" wrapText="1"/>
    </xf>
    <xf numFmtId="0" fontId="21" fillId="5" borderId="47" xfId="0" applyFont="1" applyFill="1" applyBorder="1"/>
    <xf numFmtId="0" fontId="21" fillId="5" borderId="49" xfId="0" applyFont="1" applyFill="1" applyBorder="1"/>
    <xf numFmtId="0" fontId="52" fillId="6" borderId="60" xfId="0" applyFont="1" applyFill="1" applyBorder="1" applyAlignment="1">
      <alignment horizontal="center" vertical="top" wrapText="1"/>
    </xf>
    <xf numFmtId="0" fontId="52" fillId="6" borderId="52" xfId="0" applyFont="1" applyFill="1" applyBorder="1" applyAlignment="1">
      <alignment horizontal="center" vertical="center" wrapText="1"/>
    </xf>
    <xf numFmtId="0" fontId="47" fillId="6" borderId="22" xfId="0" applyFont="1" applyFill="1" applyBorder="1" applyAlignment="1">
      <alignment horizontal="center" vertical="center" wrapText="1"/>
    </xf>
    <xf numFmtId="0" fontId="52" fillId="6" borderId="59" xfId="0" applyFont="1" applyFill="1" applyBorder="1" applyAlignment="1">
      <alignment horizontal="center" vertical="top" wrapText="1"/>
    </xf>
    <xf numFmtId="0" fontId="52" fillId="6" borderId="2" xfId="0" applyFont="1" applyFill="1" applyBorder="1" applyAlignment="1">
      <alignment horizontal="center" vertical="center" wrapText="1"/>
    </xf>
    <xf numFmtId="0" fontId="52" fillId="6" borderId="7" xfId="0" applyFont="1" applyFill="1" applyBorder="1" applyAlignment="1">
      <alignment horizontal="center" vertical="center" wrapText="1"/>
    </xf>
    <xf numFmtId="0" fontId="52" fillId="6" borderId="60" xfId="0" applyFont="1" applyFill="1" applyBorder="1" applyAlignment="1">
      <alignment horizontal="center" vertical="center" wrapText="1"/>
    </xf>
    <xf numFmtId="0" fontId="6" fillId="7" borderId="0" xfId="0" applyFont="1" applyFill="1" applyAlignment="1">
      <alignment horizontal="center" vertical="center" wrapText="1"/>
    </xf>
    <xf numFmtId="0" fontId="5" fillId="7" borderId="20" xfId="0" applyFont="1" applyFill="1" applyBorder="1" applyAlignment="1">
      <alignment horizontal="right" vertical="center"/>
    </xf>
    <xf numFmtId="0" fontId="5" fillId="7" borderId="21" xfId="0" applyFont="1" applyFill="1" applyBorder="1" applyAlignment="1">
      <alignment horizontal="right" vertic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9" fillId="10" borderId="13"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0" fillId="4" borderId="18" xfId="0" applyFont="1" applyFill="1" applyBorder="1" applyAlignment="1">
      <alignment horizontal="center" vertical="center"/>
    </xf>
    <xf numFmtId="0" fontId="11"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4" fillId="2" borderId="24" xfId="0" applyFont="1" applyFill="1" applyBorder="1" applyAlignment="1">
      <alignment horizontal="center"/>
    </xf>
    <xf numFmtId="0" fontId="14" fillId="2" borderId="25" xfId="0" applyFont="1" applyFill="1" applyBorder="1" applyAlignment="1">
      <alignment horizontal="center"/>
    </xf>
    <xf numFmtId="0" fontId="14" fillId="0" borderId="6" xfId="0" applyFont="1" applyFill="1" applyBorder="1" applyAlignment="1">
      <alignment horizontal="center"/>
    </xf>
    <xf numFmtId="0" fontId="14" fillId="0" borderId="23" xfId="0" applyFont="1" applyFill="1" applyBorder="1" applyAlignment="1">
      <alignment horizontal="center"/>
    </xf>
    <xf numFmtId="0" fontId="14" fillId="2" borderId="6" xfId="0" applyFont="1" applyFill="1" applyBorder="1" applyAlignment="1">
      <alignment horizontal="center"/>
    </xf>
    <xf numFmtId="0" fontId="14" fillId="2" borderId="23" xfId="0" applyFont="1" applyFill="1" applyBorder="1" applyAlignment="1">
      <alignment horizontal="center"/>
    </xf>
    <xf numFmtId="0" fontId="15" fillId="5" borderId="26"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2" fillId="2" borderId="28" xfId="0" applyFont="1" applyFill="1" applyBorder="1" applyAlignment="1">
      <alignment horizontal="center" vertical="center"/>
    </xf>
    <xf numFmtId="0" fontId="12" fillId="2" borderId="24"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6" xfId="0" applyFont="1" applyFill="1" applyBorder="1" applyAlignment="1">
      <alignment horizontal="center" vertical="center"/>
    </xf>
    <xf numFmtId="0" fontId="13" fillId="2" borderId="24" xfId="0" applyFont="1" applyFill="1" applyBorder="1" applyAlignment="1">
      <alignment horizontal="left" vertical="center"/>
    </xf>
    <xf numFmtId="0" fontId="13" fillId="0" borderId="6" xfId="0" applyFont="1" applyFill="1" applyBorder="1" applyAlignment="1">
      <alignment horizontal="left" vertical="center"/>
    </xf>
    <xf numFmtId="0" fontId="13" fillId="2" borderId="6" xfId="0" applyFont="1" applyFill="1" applyBorder="1" applyAlignment="1">
      <alignment horizontal="left" vertical="center"/>
    </xf>
    <xf numFmtId="0" fontId="13" fillId="2" borderId="2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26" fillId="16" borderId="0" xfId="0" applyFont="1" applyFill="1" applyAlignment="1">
      <alignment horizontal="center"/>
    </xf>
    <xf numFmtId="0" fontId="31" fillId="19" borderId="7" xfId="0" applyFont="1" applyFill="1" applyBorder="1" applyAlignment="1">
      <alignment horizontal="center" vertical="center" wrapText="1"/>
    </xf>
    <xf numFmtId="0" fontId="31" fillId="19" borderId="33" xfId="0" applyFont="1" applyFill="1" applyBorder="1" applyAlignment="1">
      <alignment horizontal="center" vertical="center" wrapText="1"/>
    </xf>
    <xf numFmtId="0" fontId="31" fillId="19" borderId="8" xfId="0" applyFont="1" applyFill="1" applyBorder="1" applyAlignment="1">
      <alignment horizontal="center" vertical="center" wrapText="1"/>
    </xf>
    <xf numFmtId="0" fontId="32" fillId="19" borderId="56" xfId="0" applyFont="1" applyFill="1" applyBorder="1" applyAlignment="1">
      <alignment horizontal="center" vertical="center"/>
    </xf>
    <xf numFmtId="0" fontId="32" fillId="19" borderId="0" xfId="0" applyFont="1" applyFill="1" applyAlignment="1">
      <alignment horizontal="center" vertical="center"/>
    </xf>
    <xf numFmtId="0" fontId="32" fillId="19" borderId="57" xfId="0" applyFont="1" applyFill="1" applyBorder="1" applyAlignment="1">
      <alignment horizontal="center" vertical="center"/>
    </xf>
    <xf numFmtId="0" fontId="31" fillId="19" borderId="56" xfId="0" applyFont="1" applyFill="1" applyBorder="1" applyAlignment="1">
      <alignment vertical="center" wrapText="1"/>
    </xf>
    <xf numFmtId="0" fontId="31" fillId="19" borderId="0" xfId="0" applyFont="1" applyFill="1" applyAlignment="1">
      <alignment vertical="center" wrapText="1"/>
    </xf>
    <xf numFmtId="0" fontId="31" fillId="19" borderId="57" xfId="0" applyFont="1" applyFill="1" applyBorder="1" applyAlignment="1">
      <alignment vertical="center" wrapText="1"/>
    </xf>
    <xf numFmtId="0" fontId="27" fillId="0" borderId="2" xfId="0" applyFont="1" applyBorder="1" applyAlignment="1">
      <alignment horizontal="left" vertical="top" wrapText="1"/>
    </xf>
    <xf numFmtId="0" fontId="26" fillId="16" borderId="0" xfId="0" applyFont="1" applyFill="1" applyAlignment="1">
      <alignment horizontal="center" wrapText="1"/>
    </xf>
    <xf numFmtId="0" fontId="32" fillId="0" borderId="56" xfId="0" applyFont="1" applyBorder="1" applyAlignment="1">
      <alignment horizontal="center" vertical="center"/>
    </xf>
    <xf numFmtId="0" fontId="32" fillId="0" borderId="0" xfId="0" applyFont="1" applyAlignment="1">
      <alignment horizontal="center" vertical="center"/>
    </xf>
    <xf numFmtId="0" fontId="32" fillId="0" borderId="57" xfId="0" applyFont="1" applyBorder="1" applyAlignment="1">
      <alignment horizontal="center" vertical="center"/>
    </xf>
    <xf numFmtId="0" fontId="31" fillId="0" borderId="56" xfId="0" applyFont="1" applyBorder="1" applyAlignment="1">
      <alignment vertical="center" wrapText="1"/>
    </xf>
    <xf numFmtId="0" fontId="31" fillId="0" borderId="0" xfId="0" applyFont="1" applyAlignment="1">
      <alignment vertical="center" wrapText="1"/>
    </xf>
    <xf numFmtId="0" fontId="31" fillId="0" borderId="57" xfId="0" applyFont="1" applyBorder="1" applyAlignment="1">
      <alignment vertical="center" wrapText="1"/>
    </xf>
    <xf numFmtId="0" fontId="48" fillId="0" borderId="35" xfId="0" applyFont="1" applyFill="1" applyBorder="1" applyAlignment="1">
      <alignment horizontal="center"/>
    </xf>
    <xf numFmtId="0" fontId="48" fillId="0" borderId="24" xfId="0" applyFont="1" applyFill="1" applyBorder="1" applyAlignment="1">
      <alignment horizontal="center"/>
    </xf>
    <xf numFmtId="0" fontId="48" fillId="0" borderId="25" xfId="0" applyFont="1" applyFill="1" applyBorder="1" applyAlignment="1">
      <alignment horizontal="center"/>
    </xf>
    <xf numFmtId="0" fontId="48" fillId="0" borderId="5" xfId="0" applyFont="1" applyFill="1" applyBorder="1" applyAlignment="1">
      <alignment horizontal="center"/>
    </xf>
    <xf numFmtId="0" fontId="48" fillId="0" borderId="4" xfId="0" applyFont="1" applyFill="1" applyBorder="1" applyAlignment="1">
      <alignment horizontal="center"/>
    </xf>
    <xf numFmtId="0" fontId="48" fillId="0" borderId="66" xfId="0" applyFont="1" applyFill="1" applyBorder="1" applyAlignment="1">
      <alignment horizontal="center"/>
    </xf>
    <xf numFmtId="0" fontId="48" fillId="0" borderId="1" xfId="0" applyFont="1" applyFill="1" applyBorder="1" applyAlignment="1">
      <alignment horizontal="center"/>
    </xf>
    <xf numFmtId="0" fontId="48" fillId="0" borderId="6" xfId="0" applyFont="1" applyFill="1" applyBorder="1" applyAlignment="1">
      <alignment horizontal="center"/>
    </xf>
    <xf numFmtId="0" fontId="48" fillId="0" borderId="23" xfId="0" applyFont="1" applyFill="1" applyBorder="1" applyAlignment="1">
      <alignment horizontal="center"/>
    </xf>
    <xf numFmtId="49" fontId="47" fillId="5" borderId="26" xfId="0" applyNumberFormat="1" applyFont="1" applyFill="1" applyBorder="1" applyAlignment="1">
      <alignment horizontal="center" vertical="center" wrapText="1"/>
    </xf>
    <xf numFmtId="49" fontId="47" fillId="5" borderId="14" xfId="0" applyNumberFormat="1" applyFont="1" applyFill="1" applyBorder="1" applyAlignment="1">
      <alignment horizontal="center" vertical="center" wrapText="1"/>
    </xf>
    <xf numFmtId="0" fontId="47" fillId="5" borderId="20" xfId="0" applyFont="1" applyFill="1" applyBorder="1" applyAlignment="1">
      <alignment horizontal="center" vertical="center" wrapText="1"/>
    </xf>
    <xf numFmtId="0" fontId="47" fillId="5" borderId="21" xfId="0" applyFont="1" applyFill="1" applyBorder="1" applyAlignment="1">
      <alignment horizontal="center" vertical="center" wrapText="1"/>
    </xf>
    <xf numFmtId="0" fontId="47" fillId="5" borderId="42" xfId="0" applyFont="1" applyFill="1" applyBorder="1" applyAlignment="1">
      <alignment horizontal="center" vertical="center" wrapText="1"/>
    </xf>
    <xf numFmtId="0" fontId="47" fillId="5" borderId="41" xfId="0" applyFont="1" applyFill="1" applyBorder="1" applyAlignment="1">
      <alignment horizontal="center" vertical="center" wrapText="1"/>
    </xf>
    <xf numFmtId="0" fontId="47" fillId="5" borderId="22" xfId="0" applyFont="1" applyFill="1" applyBorder="1" applyAlignment="1">
      <alignment horizontal="center" vertical="center" wrapText="1"/>
    </xf>
    <xf numFmtId="0" fontId="48" fillId="15" borderId="7" xfId="0" applyFont="1" applyFill="1" applyBorder="1" applyAlignment="1">
      <alignment horizontal="left" vertical="center" wrapText="1"/>
    </xf>
    <xf numFmtId="0" fontId="48" fillId="15" borderId="47" xfId="0" applyFont="1" applyFill="1" applyBorder="1" applyAlignment="1">
      <alignment horizontal="left" vertical="center" wrapText="1"/>
    </xf>
    <xf numFmtId="9" fontId="48" fillId="15" borderId="7" xfId="0" applyNumberFormat="1" applyFont="1" applyFill="1" applyBorder="1" applyAlignment="1">
      <alignment horizontal="center" vertical="center" wrapText="1"/>
    </xf>
    <xf numFmtId="9" fontId="48" fillId="15" borderId="33" xfId="0" applyNumberFormat="1" applyFont="1" applyFill="1" applyBorder="1" applyAlignment="1">
      <alignment horizontal="center" vertical="center" wrapText="1"/>
    </xf>
    <xf numFmtId="49" fontId="48" fillId="15" borderId="7" xfId="0" applyNumberFormat="1" applyFont="1" applyFill="1" applyBorder="1" applyAlignment="1">
      <alignment horizontal="center" vertical="center" wrapText="1"/>
    </xf>
    <xf numFmtId="49" fontId="48" fillId="15" borderId="33" xfId="0" applyNumberFormat="1" applyFont="1" applyFill="1" applyBorder="1" applyAlignment="1">
      <alignment horizontal="center" vertical="center" wrapText="1"/>
    </xf>
    <xf numFmtId="0" fontId="47" fillId="8" borderId="2" xfId="0" applyFont="1" applyFill="1" applyBorder="1" applyAlignment="1">
      <alignment horizontal="center" vertical="center" wrapText="1"/>
    </xf>
    <xf numFmtId="164" fontId="48" fillId="0" borderId="7" xfId="1" applyNumberFormat="1" applyFont="1" applyBorder="1" applyAlignment="1">
      <alignment horizontal="center" vertical="center"/>
    </xf>
    <xf numFmtId="164" fontId="48" fillId="0" borderId="33" xfId="1" applyNumberFormat="1" applyFont="1" applyBorder="1" applyAlignment="1">
      <alignment horizontal="center" vertical="center"/>
    </xf>
    <xf numFmtId="0" fontId="47" fillId="5" borderId="40" xfId="0" applyFont="1" applyFill="1" applyBorder="1" applyAlignment="1">
      <alignment horizontal="center" vertical="center" wrapText="1"/>
    </xf>
    <xf numFmtId="49" fontId="47" fillId="5" borderId="21" xfId="0" applyNumberFormat="1" applyFont="1" applyFill="1" applyBorder="1" applyAlignment="1">
      <alignment horizontal="right" vertical="center" wrapText="1"/>
    </xf>
    <xf numFmtId="10" fontId="48" fillId="15" borderId="7" xfId="0" applyNumberFormat="1" applyFont="1" applyFill="1" applyBorder="1" applyAlignment="1">
      <alignment horizontal="center" vertical="center" wrapText="1"/>
    </xf>
    <xf numFmtId="0" fontId="48" fillId="15" borderId="33" xfId="0" applyFont="1" applyFill="1" applyBorder="1" applyAlignment="1">
      <alignment horizontal="center" vertical="center" wrapText="1"/>
    </xf>
    <xf numFmtId="164" fontId="48" fillId="0" borderId="7" xfId="1" applyNumberFormat="1" applyFont="1" applyFill="1" applyBorder="1" applyAlignment="1">
      <alignment horizontal="center" vertical="center"/>
    </xf>
    <xf numFmtId="164" fontId="48" fillId="0" borderId="33" xfId="1" applyNumberFormat="1" applyFont="1" applyFill="1" applyBorder="1" applyAlignment="1">
      <alignment horizontal="center" vertical="center"/>
    </xf>
    <xf numFmtId="10" fontId="48" fillId="0" borderId="7" xfId="0" applyNumberFormat="1" applyFont="1" applyBorder="1" applyAlignment="1">
      <alignment horizontal="center" vertical="center"/>
    </xf>
    <xf numFmtId="10" fontId="48" fillId="0" borderId="33" xfId="0" applyNumberFormat="1" applyFont="1" applyBorder="1" applyAlignment="1">
      <alignment horizontal="center" vertical="center"/>
    </xf>
    <xf numFmtId="49" fontId="5" fillId="7" borderId="20" xfId="0" applyNumberFormat="1" applyFont="1" applyFill="1" applyBorder="1" applyAlignment="1">
      <alignment horizontal="right" vertical="center"/>
    </xf>
    <xf numFmtId="49" fontId="5" fillId="7" borderId="21" xfId="0" applyNumberFormat="1" applyFont="1" applyFill="1" applyBorder="1" applyAlignment="1">
      <alignment horizontal="right" vertical="center"/>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14" fontId="0" fillId="2" borderId="21" xfId="0" applyNumberFormat="1" applyFont="1" applyFill="1" applyBorder="1" applyAlignment="1">
      <alignment horizontal="center" vertical="center"/>
    </xf>
    <xf numFmtId="0" fontId="47" fillId="11" borderId="14" xfId="0" applyFont="1" applyFill="1" applyBorder="1" applyAlignment="1">
      <alignment horizontal="center" vertical="center" wrapText="1"/>
    </xf>
    <xf numFmtId="0" fontId="47" fillId="11" borderId="15" xfId="0" applyFont="1" applyFill="1" applyBorder="1" applyAlignment="1">
      <alignment horizontal="center" vertical="center" wrapText="1"/>
    </xf>
    <xf numFmtId="0" fontId="47" fillId="4" borderId="13" xfId="0" applyFont="1" applyFill="1" applyBorder="1" applyAlignment="1">
      <alignment horizontal="center" vertical="center" wrapText="1"/>
    </xf>
    <xf numFmtId="0" fontId="47" fillId="4" borderId="14" xfId="0" applyFont="1" applyFill="1" applyBorder="1" applyAlignment="1">
      <alignment horizontal="center" vertical="center" wrapText="1"/>
    </xf>
    <xf numFmtId="0" fontId="47" fillId="4" borderId="16" xfId="0" applyFont="1" applyFill="1" applyBorder="1" applyAlignment="1">
      <alignment horizontal="center" vertical="center" wrapText="1"/>
    </xf>
    <xf numFmtId="49" fontId="47" fillId="3" borderId="17" xfId="0" applyNumberFormat="1" applyFont="1" applyFill="1" applyBorder="1" applyAlignment="1">
      <alignment horizontal="center" vertical="center" wrapText="1"/>
    </xf>
    <xf numFmtId="49" fontId="47" fillId="3" borderId="4" xfId="0" applyNumberFormat="1" applyFont="1" applyFill="1" applyBorder="1" applyAlignment="1">
      <alignment horizontal="center" vertical="center" wrapText="1"/>
    </xf>
    <xf numFmtId="49" fontId="47" fillId="12" borderId="2" xfId="0" applyNumberFormat="1" applyFont="1" applyFill="1" applyBorder="1" applyAlignment="1">
      <alignment horizontal="center" vertical="center" wrapText="1"/>
    </xf>
    <xf numFmtId="49" fontId="47" fillId="12" borderId="7" xfId="0" applyNumberFormat="1" applyFont="1" applyFill="1" applyBorder="1" applyAlignment="1">
      <alignment horizontal="center" vertical="center" wrapText="1"/>
    </xf>
    <xf numFmtId="0" fontId="47" fillId="12" borderId="2" xfId="0" applyFont="1" applyFill="1" applyBorder="1" applyAlignment="1">
      <alignment horizontal="center" vertical="center" wrapText="1"/>
    </xf>
    <xf numFmtId="0" fontId="47" fillId="12" borderId="1" xfId="0" applyFont="1" applyFill="1" applyBorder="1" applyAlignment="1">
      <alignment horizontal="center" vertical="center" wrapText="1"/>
    </xf>
    <xf numFmtId="0" fontId="47" fillId="12" borderId="6" xfId="0" applyFont="1" applyFill="1" applyBorder="1" applyAlignment="1">
      <alignment horizontal="center" vertical="center" wrapText="1"/>
    </xf>
    <xf numFmtId="0" fontId="47" fillId="12" borderId="3" xfId="0" applyFont="1" applyFill="1" applyBorder="1" applyAlignment="1">
      <alignment horizontal="center" vertical="center" wrapText="1"/>
    </xf>
    <xf numFmtId="0" fontId="47" fillId="8" borderId="18" xfId="0" applyFont="1" applyFill="1" applyBorder="1" applyAlignment="1">
      <alignment horizontal="center" vertical="center" wrapText="1"/>
    </xf>
    <xf numFmtId="49" fontId="47" fillId="8" borderId="7" xfId="0" applyNumberFormat="1" applyFont="1" applyFill="1" applyBorder="1" applyAlignment="1">
      <alignment horizontal="center" vertical="center" wrapText="1"/>
    </xf>
    <xf numFmtId="49" fontId="47" fillId="8" borderId="8" xfId="0" applyNumberFormat="1" applyFont="1" applyFill="1" applyBorder="1" applyAlignment="1">
      <alignment horizontal="center" vertical="center" wrapText="1"/>
    </xf>
    <xf numFmtId="0" fontId="48" fillId="15" borderId="0" xfId="0" applyFont="1" applyFill="1" applyBorder="1" applyAlignment="1">
      <alignment horizontal="left" vertical="center" wrapText="1"/>
    </xf>
    <xf numFmtId="49" fontId="47" fillId="6" borderId="27" xfId="0" applyNumberFormat="1" applyFont="1" applyFill="1" applyBorder="1" applyAlignment="1">
      <alignment horizontal="center" vertical="center" wrapText="1"/>
    </xf>
    <xf numFmtId="49" fontId="47" fillId="6" borderId="6" xfId="0" applyNumberFormat="1" applyFont="1" applyFill="1" applyBorder="1" applyAlignment="1">
      <alignment horizontal="center" vertical="center" wrapText="1"/>
    </xf>
    <xf numFmtId="49" fontId="47" fillId="6" borderId="3" xfId="0" applyNumberFormat="1" applyFont="1" applyFill="1" applyBorder="1" applyAlignment="1">
      <alignment horizontal="center" vertical="center" wrapText="1"/>
    </xf>
    <xf numFmtId="49" fontId="47" fillId="6" borderId="1" xfId="0" applyNumberFormat="1" applyFont="1" applyFill="1" applyBorder="1" applyAlignment="1">
      <alignment horizontal="center" vertical="center" wrapText="1"/>
    </xf>
    <xf numFmtId="49" fontId="47" fillId="3" borderId="5" xfId="0" applyNumberFormat="1" applyFont="1" applyFill="1" applyBorder="1" applyAlignment="1">
      <alignment horizontal="center" vertical="center" wrapText="1"/>
    </xf>
    <xf numFmtId="49" fontId="47" fillId="3" borderId="31" xfId="0" applyNumberFormat="1" applyFont="1" applyFill="1" applyBorder="1" applyAlignment="1">
      <alignment horizontal="center" vertical="center" wrapText="1"/>
    </xf>
    <xf numFmtId="49" fontId="47" fillId="3" borderId="20" xfId="0" applyNumberFormat="1" applyFont="1" applyFill="1" applyBorder="1" applyAlignment="1">
      <alignment horizontal="center" vertical="center" wrapText="1"/>
    </xf>
    <xf numFmtId="49" fontId="47" fillId="3" borderId="21" xfId="0" applyNumberFormat="1" applyFont="1" applyFill="1" applyBorder="1" applyAlignment="1">
      <alignment horizontal="center" vertical="center" wrapText="1"/>
    </xf>
    <xf numFmtId="49" fontId="47" fillId="3" borderId="22" xfId="0" applyNumberFormat="1" applyFont="1" applyFill="1" applyBorder="1" applyAlignment="1">
      <alignment horizontal="center" vertical="center" wrapText="1"/>
    </xf>
    <xf numFmtId="49" fontId="48" fillId="15" borderId="64" xfId="0" applyNumberFormat="1" applyFont="1" applyFill="1" applyBorder="1" applyAlignment="1">
      <alignment horizontal="center" vertical="center" wrapText="1"/>
    </xf>
    <xf numFmtId="49" fontId="48" fillId="15" borderId="65" xfId="0" applyNumberFormat="1" applyFont="1" applyFill="1" applyBorder="1" applyAlignment="1">
      <alignment horizontal="center" vertical="center" wrapText="1"/>
    </xf>
    <xf numFmtId="49" fontId="48" fillId="15" borderId="36" xfId="0" applyNumberFormat="1" applyFont="1" applyFill="1" applyBorder="1" applyAlignment="1">
      <alignment horizontal="center" vertical="center" wrapText="1"/>
    </xf>
    <xf numFmtId="49" fontId="48" fillId="15" borderId="44" xfId="0" applyNumberFormat="1" applyFont="1" applyFill="1" applyBorder="1" applyAlignment="1">
      <alignment horizontal="center" vertical="center" wrapText="1"/>
    </xf>
    <xf numFmtId="49" fontId="48" fillId="15" borderId="45" xfId="0" applyNumberFormat="1" applyFont="1" applyFill="1" applyBorder="1" applyAlignment="1">
      <alignment horizontal="center" vertical="center" wrapText="1"/>
    </xf>
    <xf numFmtId="49" fontId="48" fillId="15" borderId="48" xfId="0" applyNumberFormat="1" applyFont="1" applyFill="1" applyBorder="1" applyAlignment="1">
      <alignment horizontal="center" vertical="center" wrapText="1"/>
    </xf>
    <xf numFmtId="49" fontId="48" fillId="15" borderId="32" xfId="0" applyNumberFormat="1" applyFont="1" applyFill="1" applyBorder="1" applyAlignment="1">
      <alignment horizontal="center" vertical="center" wrapText="1"/>
    </xf>
    <xf numFmtId="49" fontId="48" fillId="15" borderId="46" xfId="0" applyNumberFormat="1" applyFont="1" applyFill="1" applyBorder="1" applyAlignment="1">
      <alignment horizontal="center" vertical="center" wrapText="1"/>
    </xf>
    <xf numFmtId="0" fontId="48" fillId="15" borderId="38" xfId="0" applyFont="1" applyFill="1" applyBorder="1" applyAlignment="1">
      <alignment horizontal="left" vertical="center" wrapText="1"/>
    </xf>
    <xf numFmtId="0" fontId="48" fillId="15" borderId="49" xfId="0" applyFont="1" applyFill="1" applyBorder="1" applyAlignment="1">
      <alignment horizontal="left" vertical="center" wrapText="1"/>
    </xf>
    <xf numFmtId="49" fontId="48" fillId="15" borderId="7" xfId="0" applyNumberFormat="1" applyFont="1" applyFill="1" applyBorder="1" applyAlignment="1">
      <alignment horizontal="left" vertical="center" wrapText="1"/>
    </xf>
    <xf numFmtId="49" fontId="48" fillId="15" borderId="47" xfId="0" applyNumberFormat="1" applyFont="1" applyFill="1" applyBorder="1" applyAlignment="1">
      <alignment horizontal="left" vertical="center" wrapText="1"/>
    </xf>
    <xf numFmtId="49" fontId="48" fillId="15" borderId="8" xfId="0" applyNumberFormat="1" applyFont="1" applyFill="1" applyBorder="1" applyAlignment="1">
      <alignment horizontal="center" vertical="center" wrapText="1"/>
    </xf>
    <xf numFmtId="0" fontId="48" fillId="15" borderId="7" xfId="0" applyFont="1" applyFill="1" applyBorder="1" applyAlignment="1">
      <alignment horizontal="center" vertical="center" wrapText="1"/>
    </xf>
    <xf numFmtId="9" fontId="48" fillId="15" borderId="7" xfId="1" applyFont="1" applyFill="1" applyBorder="1" applyAlignment="1">
      <alignment horizontal="center" vertical="center" wrapText="1"/>
    </xf>
    <xf numFmtId="9" fontId="48" fillId="15" borderId="33" xfId="1" applyFont="1" applyFill="1" applyBorder="1" applyAlignment="1">
      <alignment horizontal="center" vertical="center" wrapText="1"/>
    </xf>
    <xf numFmtId="3" fontId="23" fillId="0" borderId="7" xfId="0" applyNumberFormat="1" applyFont="1" applyBorder="1" applyAlignment="1">
      <alignment horizontal="center" vertical="center" wrapText="1"/>
    </xf>
    <xf numFmtId="3" fontId="23" fillId="0" borderId="8" xfId="0" applyNumberFormat="1" applyFont="1" applyBorder="1" applyAlignment="1">
      <alignment horizontal="center" vertical="center" wrapText="1"/>
    </xf>
    <xf numFmtId="9" fontId="23" fillId="0" borderId="7" xfId="0" applyNumberFormat="1" applyFont="1" applyBorder="1" applyAlignment="1">
      <alignment horizontal="center" vertical="center" wrapText="1"/>
    </xf>
    <xf numFmtId="9" fontId="23" fillId="0" borderId="8" xfId="0" applyNumberFormat="1" applyFont="1" applyBorder="1" applyAlignment="1">
      <alignment horizontal="center" vertical="center" wrapText="1"/>
    </xf>
    <xf numFmtId="9" fontId="23" fillId="0" borderId="7" xfId="0" applyNumberFormat="1" applyFont="1" applyBorder="1" applyAlignment="1">
      <alignment horizontal="center" vertical="top" wrapText="1"/>
    </xf>
    <xf numFmtId="9" fontId="23" fillId="0" borderId="8" xfId="0" applyNumberFormat="1" applyFont="1" applyBorder="1" applyAlignment="1">
      <alignment horizontal="center" vertical="top" wrapText="1"/>
    </xf>
    <xf numFmtId="0" fontId="17" fillId="2" borderId="21" xfId="0" applyFont="1" applyFill="1" applyBorder="1" applyAlignment="1">
      <alignment horizontal="center"/>
    </xf>
    <xf numFmtId="0" fontId="17" fillId="2" borderId="22" xfId="0" applyFont="1" applyFill="1" applyBorder="1" applyAlignment="1">
      <alignment horizontal="center"/>
    </xf>
    <xf numFmtId="0" fontId="16" fillId="7" borderId="20" xfId="0" applyFont="1" applyFill="1" applyBorder="1" applyAlignment="1">
      <alignment horizontal="center" vertical="center"/>
    </xf>
    <xf numFmtId="0" fontId="16" fillId="7" borderId="21"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49" fontId="21" fillId="6" borderId="32" xfId="0" applyNumberFormat="1" applyFont="1" applyFill="1" applyBorder="1" applyAlignment="1">
      <alignment horizontal="center" vertical="center" wrapText="1"/>
    </xf>
    <xf numFmtId="49" fontId="21" fillId="6" borderId="36" xfId="0" applyNumberFormat="1" applyFont="1" applyFill="1" applyBorder="1" applyAlignment="1">
      <alignment horizontal="center" vertical="center" wrapText="1"/>
    </xf>
    <xf numFmtId="0" fontId="21" fillId="8" borderId="2" xfId="0" applyFont="1" applyFill="1" applyBorder="1" applyAlignment="1">
      <alignment horizontal="center" vertical="center" wrapText="1"/>
    </xf>
    <xf numFmtId="49" fontId="21" fillId="3" borderId="12" xfId="0" applyNumberFormat="1" applyFont="1" applyFill="1" applyBorder="1" applyAlignment="1">
      <alignment horizontal="center" vertical="center" wrapText="1"/>
    </xf>
    <xf numFmtId="49" fontId="21" fillId="3" borderId="30" xfId="0" applyNumberFormat="1" applyFont="1" applyFill="1" applyBorder="1" applyAlignment="1">
      <alignment horizontal="center" vertical="center" wrapText="1"/>
    </xf>
    <xf numFmtId="49" fontId="21" fillId="3" borderId="5" xfId="0" applyNumberFormat="1" applyFont="1" applyFill="1" applyBorder="1" applyAlignment="1">
      <alignment horizontal="center" vertical="center" wrapText="1"/>
    </xf>
    <xf numFmtId="49" fontId="21" fillId="3" borderId="31" xfId="0" applyNumberFormat="1" applyFont="1" applyFill="1" applyBorder="1" applyAlignment="1">
      <alignment horizontal="center" vertical="center" wrapText="1"/>
    </xf>
    <xf numFmtId="49" fontId="21" fillId="3" borderId="17" xfId="0" applyNumberFormat="1" applyFont="1" applyFill="1" applyBorder="1" applyAlignment="1">
      <alignment horizontal="center" vertical="center" wrapText="1"/>
    </xf>
    <xf numFmtId="49" fontId="21" fillId="3" borderId="4" xfId="0" applyNumberFormat="1" applyFont="1" applyFill="1" applyBorder="1" applyAlignment="1">
      <alignment horizontal="center" vertical="center" wrapText="1"/>
    </xf>
    <xf numFmtId="0" fontId="21" fillId="8" borderId="18" xfId="0" applyFont="1" applyFill="1" applyBorder="1" applyAlignment="1">
      <alignment horizontal="center" vertical="center" wrapText="1"/>
    </xf>
    <xf numFmtId="49" fontId="23" fillId="0" borderId="2" xfId="0" applyNumberFormat="1" applyFont="1" applyBorder="1" applyAlignment="1">
      <alignment horizontal="center" vertical="top" wrapText="1"/>
    </xf>
    <xf numFmtId="49" fontId="23" fillId="0" borderId="7" xfId="0" applyNumberFormat="1" applyFont="1" applyBorder="1" applyAlignment="1">
      <alignment horizontal="center" vertical="top" wrapText="1"/>
    </xf>
    <xf numFmtId="0" fontId="21" fillId="11" borderId="13" xfId="0" applyFont="1" applyFill="1" applyBorder="1" applyAlignment="1">
      <alignment horizontal="center" vertical="center" wrapText="1"/>
    </xf>
    <xf numFmtId="0" fontId="21" fillId="11" borderId="14" xfId="0" applyFont="1" applyFill="1" applyBorder="1" applyAlignment="1">
      <alignment horizontal="center" vertical="center" wrapText="1"/>
    </xf>
    <xf numFmtId="0" fontId="21" fillId="11" borderId="15"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6" xfId="0" applyFont="1" applyFill="1" applyBorder="1" applyAlignment="1">
      <alignment horizontal="center" vertical="center" wrapText="1"/>
    </xf>
    <xf numFmtId="49" fontId="21" fillId="12" borderId="2" xfId="0" applyNumberFormat="1" applyFont="1" applyFill="1" applyBorder="1" applyAlignment="1">
      <alignment horizontal="center" vertical="center" wrapText="1"/>
    </xf>
    <xf numFmtId="49" fontId="21" fillId="12" borderId="7" xfId="0" applyNumberFormat="1" applyFont="1" applyFill="1" applyBorder="1" applyAlignment="1">
      <alignment horizontal="center" vertical="center" wrapText="1"/>
    </xf>
    <xf numFmtId="0" fontId="21" fillId="12" borderId="2"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21" fillId="12" borderId="3" xfId="0" applyFont="1" applyFill="1" applyBorder="1" applyAlignment="1">
      <alignment horizontal="center" vertical="center" wrapText="1"/>
    </xf>
    <xf numFmtId="49" fontId="21" fillId="8" borderId="7" xfId="0" applyNumberFormat="1" applyFont="1" applyFill="1" applyBorder="1" applyAlignment="1">
      <alignment horizontal="center" vertical="center" wrapText="1"/>
    </xf>
    <xf numFmtId="49" fontId="21" fillId="8" borderId="8" xfId="0" applyNumberFormat="1" applyFont="1" applyFill="1" applyBorder="1" applyAlignment="1">
      <alignment horizontal="center" vertical="center" wrapText="1"/>
    </xf>
    <xf numFmtId="0" fontId="16" fillId="5" borderId="46" xfId="0" applyFont="1" applyFill="1" applyBorder="1" applyAlignment="1">
      <alignment horizontal="center" vertical="center" wrapText="1"/>
    </xf>
    <xf numFmtId="0" fontId="16" fillId="5" borderId="45"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7" fillId="13" borderId="40" xfId="0" applyFont="1" applyFill="1" applyBorder="1" applyAlignment="1">
      <alignment horizontal="right" vertical="center" wrapText="1"/>
    </xf>
    <xf numFmtId="0" fontId="17" fillId="13" borderId="41" xfId="0" applyFont="1" applyFill="1" applyBorder="1" applyAlignment="1">
      <alignment horizontal="right" vertical="center" wrapText="1"/>
    </xf>
    <xf numFmtId="49" fontId="23" fillId="0" borderId="33" xfId="0" applyNumberFormat="1" applyFont="1" applyBorder="1" applyAlignment="1">
      <alignment horizontal="center" vertical="top" wrapText="1"/>
    </xf>
    <xf numFmtId="0" fontId="17" fillId="13" borderId="21" xfId="0" applyFont="1" applyFill="1" applyBorder="1" applyAlignment="1">
      <alignment horizontal="right" vertical="center" wrapText="1"/>
    </xf>
    <xf numFmtId="0" fontId="17" fillId="13" borderId="42" xfId="0" applyFont="1" applyFill="1" applyBorder="1" applyAlignment="1">
      <alignment horizontal="right" vertical="center" wrapText="1"/>
    </xf>
    <xf numFmtId="0" fontId="17" fillId="13" borderId="11" xfId="0" applyFont="1" applyFill="1" applyBorder="1" applyAlignment="1">
      <alignment horizontal="right" vertical="center" wrapText="1"/>
    </xf>
    <xf numFmtId="0" fontId="17" fillId="13" borderId="12" xfId="0" applyFont="1" applyFill="1" applyBorder="1" applyAlignment="1">
      <alignment horizontal="right" vertical="center" wrapText="1"/>
    </xf>
    <xf numFmtId="0" fontId="25" fillId="15" borderId="33" xfId="0" applyFont="1" applyFill="1" applyBorder="1" applyAlignment="1">
      <alignment horizontal="left" vertical="top" wrapText="1"/>
    </xf>
    <xf numFmtId="0" fontId="23" fillId="0" borderId="33" xfId="0" applyNumberFormat="1" applyFont="1" applyBorder="1" applyAlignment="1">
      <alignment horizontal="left" vertical="top" wrapText="1"/>
    </xf>
    <xf numFmtId="9" fontId="23" fillId="0" borderId="33" xfId="0" applyNumberFormat="1" applyFont="1" applyBorder="1" applyAlignment="1">
      <alignment horizontal="center" vertical="top" wrapText="1"/>
    </xf>
    <xf numFmtId="0" fontId="20" fillId="0" borderId="35" xfId="0" applyFont="1" applyFill="1" applyBorder="1" applyAlignment="1">
      <alignment horizontal="center"/>
    </xf>
    <xf numFmtId="0" fontId="20" fillId="0" borderId="24" xfId="0" applyFont="1" applyFill="1" applyBorder="1" applyAlignment="1">
      <alignment horizontal="center"/>
    </xf>
    <xf numFmtId="0" fontId="20" fillId="0" borderId="25" xfId="0" applyFont="1" applyFill="1" applyBorder="1" applyAlignment="1">
      <alignment horizontal="center"/>
    </xf>
    <xf numFmtId="49" fontId="16" fillId="7" borderId="20" xfId="0" applyNumberFormat="1" applyFont="1" applyFill="1" applyBorder="1" applyAlignment="1">
      <alignment horizontal="right" vertical="center"/>
    </xf>
    <xf numFmtId="49" fontId="16" fillId="7" borderId="21" xfId="0" applyNumberFormat="1" applyFont="1" applyFill="1" applyBorder="1" applyAlignment="1">
      <alignment horizontal="right" vertical="center"/>
    </xf>
    <xf numFmtId="0" fontId="20" fillId="0" borderId="1" xfId="0" applyFont="1" applyFill="1" applyBorder="1" applyAlignment="1">
      <alignment horizontal="center"/>
    </xf>
    <xf numFmtId="0" fontId="20" fillId="0" borderId="6" xfId="0" applyFont="1" applyFill="1" applyBorder="1" applyAlignment="1">
      <alignment horizontal="center"/>
    </xf>
    <xf numFmtId="0" fontId="20" fillId="0" borderId="23" xfId="0" applyFont="1" applyFill="1" applyBorder="1" applyAlignment="1">
      <alignment horizontal="center"/>
    </xf>
    <xf numFmtId="0" fontId="20" fillId="0" borderId="1"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3" xfId="0"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49" fontId="19" fillId="0" borderId="6" xfId="0" applyNumberFormat="1" applyFont="1" applyFill="1" applyBorder="1" applyAlignment="1">
      <alignment horizontal="center" vertical="center"/>
    </xf>
    <xf numFmtId="49" fontId="19" fillId="0" borderId="3" xfId="0" applyNumberFormat="1" applyFont="1" applyFill="1" applyBorder="1" applyAlignment="1">
      <alignment horizontal="center" vertical="center"/>
    </xf>
    <xf numFmtId="49" fontId="19" fillId="0" borderId="27" xfId="0" applyNumberFormat="1" applyFont="1" applyFill="1" applyBorder="1" applyAlignment="1">
      <alignment horizontal="center" vertical="center"/>
    </xf>
    <xf numFmtId="49" fontId="19" fillId="0" borderId="28" xfId="0" applyNumberFormat="1" applyFont="1" applyFill="1" applyBorder="1" applyAlignment="1">
      <alignment horizontal="center" vertical="center"/>
    </xf>
    <xf numFmtId="49" fontId="19" fillId="0" borderId="24" xfId="0" applyNumberFormat="1" applyFont="1" applyFill="1" applyBorder="1" applyAlignment="1">
      <alignment horizontal="center" vertical="center"/>
    </xf>
    <xf numFmtId="49" fontId="19" fillId="0" borderId="34" xfId="0" applyNumberFormat="1" applyFont="1" applyFill="1" applyBorder="1" applyAlignment="1">
      <alignment horizontal="center" vertical="center"/>
    </xf>
    <xf numFmtId="49" fontId="19" fillId="0" borderId="35" xfId="0" applyNumberFormat="1" applyFont="1" applyFill="1" applyBorder="1" applyAlignment="1">
      <alignment horizontal="center" vertical="center"/>
    </xf>
    <xf numFmtId="0" fontId="20" fillId="0" borderId="35"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34" xfId="0" applyFont="1" applyFill="1" applyBorder="1" applyAlignment="1">
      <alignment horizontal="center" vertical="center" wrapText="1"/>
    </xf>
    <xf numFmtId="49" fontId="18" fillId="5" borderId="26" xfId="0" applyNumberFormat="1" applyFont="1" applyFill="1" applyBorder="1" applyAlignment="1">
      <alignment horizontal="center" vertical="center" wrapText="1"/>
    </xf>
    <xf numFmtId="49" fontId="18" fillId="5" borderId="14" xfId="0" applyNumberFormat="1"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49" fontId="21" fillId="3" borderId="9" xfId="0" applyNumberFormat="1" applyFont="1" applyFill="1" applyBorder="1" applyAlignment="1">
      <alignment horizontal="center" vertical="center" wrapText="1"/>
    </xf>
    <xf numFmtId="49" fontId="21" fillId="3" borderId="10" xfId="0" applyNumberFormat="1" applyFont="1" applyFill="1" applyBorder="1" applyAlignment="1">
      <alignment horizontal="center" vertical="center" wrapText="1"/>
    </xf>
    <xf numFmtId="0" fontId="24" fillId="14" borderId="2" xfId="0" applyFont="1" applyFill="1" applyBorder="1" applyAlignment="1">
      <alignment horizontal="center" vertical="top" wrapText="1"/>
    </xf>
    <xf numFmtId="0" fontId="24" fillId="14" borderId="7" xfId="0" applyFont="1" applyFill="1" applyBorder="1" applyAlignment="1">
      <alignment horizontal="center" vertical="top" wrapText="1"/>
    </xf>
    <xf numFmtId="0" fontId="24" fillId="14" borderId="19" xfId="0" applyFont="1" applyFill="1" applyBorder="1" applyAlignment="1">
      <alignment horizontal="center" vertical="top" wrapText="1"/>
    </xf>
    <xf numFmtId="0" fontId="24" fillId="14" borderId="29" xfId="0" applyFont="1" applyFill="1" applyBorder="1" applyAlignment="1">
      <alignment horizontal="center" vertical="top" wrapText="1"/>
    </xf>
    <xf numFmtId="0" fontId="25" fillId="14" borderId="7" xfId="0" applyFont="1" applyFill="1" applyBorder="1" applyAlignment="1">
      <alignment horizontal="left" vertical="top" wrapText="1"/>
    </xf>
    <xf numFmtId="0" fontId="25" fillId="14" borderId="33" xfId="0" applyFont="1" applyFill="1" applyBorder="1" applyAlignment="1">
      <alignment horizontal="left" vertical="top" wrapText="1"/>
    </xf>
    <xf numFmtId="0" fontId="24" fillId="14" borderId="50" xfId="0" applyFont="1" applyFill="1" applyBorder="1" applyAlignment="1">
      <alignment horizontal="center" vertical="top" wrapText="1"/>
    </xf>
    <xf numFmtId="0" fontId="24" fillId="14" borderId="37" xfId="0" applyFont="1" applyFill="1" applyBorder="1" applyAlignment="1">
      <alignment horizontal="center" vertical="top" wrapText="1"/>
    </xf>
    <xf numFmtId="0" fontId="24" fillId="14" borderId="51" xfId="0" applyFont="1" applyFill="1" applyBorder="1" applyAlignment="1">
      <alignment horizontal="center" vertical="top" wrapText="1"/>
    </xf>
    <xf numFmtId="0" fontId="24" fillId="14" borderId="11" xfId="0" applyFont="1" applyFill="1" applyBorder="1" applyAlignment="1">
      <alignment horizontal="center" vertical="top" wrapText="1"/>
    </xf>
    <xf numFmtId="0" fontId="24" fillId="14" borderId="33" xfId="0" applyFont="1" applyFill="1" applyBorder="1" applyAlignment="1">
      <alignment horizontal="center" vertical="top" wrapText="1"/>
    </xf>
    <xf numFmtId="0" fontId="24" fillId="14" borderId="47" xfId="0" applyFont="1" applyFill="1" applyBorder="1" applyAlignment="1">
      <alignment horizontal="center" vertical="top" wrapText="1"/>
    </xf>
    <xf numFmtId="0" fontId="25" fillId="0" borderId="2" xfId="0" applyFont="1" applyFill="1" applyBorder="1" applyAlignment="1">
      <alignment horizontal="left" vertical="top" wrapText="1"/>
    </xf>
    <xf numFmtId="0" fontId="25" fillId="0" borderId="7" xfId="0" applyFont="1" applyFill="1" applyBorder="1" applyAlignment="1">
      <alignment horizontal="left" vertical="top" wrapText="1"/>
    </xf>
    <xf numFmtId="0" fontId="23" fillId="0" borderId="2" xfId="0" applyNumberFormat="1" applyFont="1" applyBorder="1" applyAlignment="1">
      <alignment horizontal="left" vertical="top" wrapText="1"/>
    </xf>
    <xf numFmtId="0" fontId="23" fillId="0" borderId="7" xfId="0" applyNumberFormat="1" applyFont="1" applyBorder="1" applyAlignment="1">
      <alignment horizontal="left" vertical="top" wrapText="1"/>
    </xf>
    <xf numFmtId="49" fontId="17" fillId="13" borderId="20" xfId="0" applyNumberFormat="1" applyFont="1" applyFill="1" applyBorder="1" applyAlignment="1">
      <alignment horizontal="right" vertical="center" wrapText="1"/>
    </xf>
    <xf numFmtId="49" fontId="17" fillId="13" borderId="21" xfId="0" applyNumberFormat="1" applyFont="1" applyFill="1" applyBorder="1" applyAlignment="1">
      <alignment horizontal="right" vertical="center" wrapText="1"/>
    </xf>
    <xf numFmtId="49" fontId="16" fillId="5" borderId="20" xfId="0" applyNumberFormat="1" applyFont="1" applyFill="1" applyBorder="1" applyAlignment="1">
      <alignment horizontal="right" vertical="center" wrapText="1"/>
    </xf>
    <xf numFmtId="49" fontId="16" fillId="5" borderId="21" xfId="0" applyNumberFormat="1" applyFont="1" applyFill="1" applyBorder="1" applyAlignment="1">
      <alignment horizontal="right" vertical="center" wrapText="1"/>
    </xf>
    <xf numFmtId="0" fontId="16" fillId="5" borderId="2" xfId="0" applyFont="1" applyFill="1" applyBorder="1" applyAlignment="1">
      <alignment horizontal="center" vertical="center" wrapText="1"/>
    </xf>
    <xf numFmtId="9" fontId="23" fillId="0" borderId="33" xfId="0" applyNumberFormat="1" applyFont="1" applyBorder="1" applyAlignment="1">
      <alignment horizontal="center" vertical="center" wrapText="1"/>
    </xf>
    <xf numFmtId="3" fontId="23" fillId="0" borderId="33" xfId="0" applyNumberFormat="1" applyFont="1" applyBorder="1" applyAlignment="1">
      <alignment horizontal="center" vertical="center" wrapText="1"/>
    </xf>
    <xf numFmtId="0" fontId="51" fillId="0" borderId="38" xfId="0" applyFont="1" applyBorder="1" applyAlignment="1">
      <alignment horizontal="left" vertical="center" wrapText="1"/>
    </xf>
    <xf numFmtId="0" fontId="51" fillId="0" borderId="39" xfId="0" applyFont="1" applyBorder="1" applyAlignment="1">
      <alignment horizontal="left" vertical="center" wrapText="1"/>
    </xf>
    <xf numFmtId="14" fontId="4" fillId="2" borderId="21" xfId="0" applyNumberFormat="1" applyFont="1" applyFill="1" applyBorder="1" applyAlignment="1">
      <alignment horizontal="center" vertical="center"/>
    </xf>
    <xf numFmtId="164" fontId="23" fillId="0" borderId="7" xfId="1" applyNumberFormat="1" applyFont="1" applyBorder="1" applyAlignment="1">
      <alignment horizontal="center" vertical="center"/>
    </xf>
    <xf numFmtId="164" fontId="23" fillId="0" borderId="8" xfId="1" applyNumberFormat="1" applyFont="1" applyBorder="1" applyAlignment="1">
      <alignment horizontal="center"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10" fontId="23" fillId="0" borderId="7" xfId="0" applyNumberFormat="1" applyFont="1" applyBorder="1" applyAlignment="1">
      <alignment horizontal="center" vertical="center"/>
    </xf>
    <xf numFmtId="10" fontId="23" fillId="0" borderId="8" xfId="0" applyNumberFormat="1" applyFont="1" applyBorder="1" applyAlignment="1">
      <alignment horizontal="center" vertical="center"/>
    </xf>
    <xf numFmtId="49" fontId="21" fillId="5" borderId="20" xfId="0" applyNumberFormat="1" applyFont="1" applyFill="1" applyBorder="1" applyAlignment="1">
      <alignment horizontal="right" vertical="center" wrapText="1"/>
    </xf>
    <xf numFmtId="49" fontId="21" fillId="5" borderId="21" xfId="0" applyNumberFormat="1" applyFont="1" applyFill="1" applyBorder="1" applyAlignment="1">
      <alignment horizontal="right" vertical="center" wrapText="1"/>
    </xf>
    <xf numFmtId="0" fontId="21" fillId="5" borderId="46" xfId="0" applyFont="1" applyFill="1" applyBorder="1" applyAlignment="1">
      <alignment horizontal="center" vertical="center" wrapText="1"/>
    </xf>
    <xf numFmtId="0" fontId="21" fillId="5" borderId="45" xfId="0" applyFont="1" applyFill="1" applyBorder="1" applyAlignment="1">
      <alignment horizontal="center" vertical="center" wrapText="1"/>
    </xf>
    <xf numFmtId="0" fontId="21" fillId="5" borderId="48" xfId="0" applyFont="1" applyFill="1" applyBorder="1" applyAlignment="1">
      <alignment horizontal="center" vertical="center" wrapText="1"/>
    </xf>
    <xf numFmtId="0" fontId="21" fillId="5" borderId="2" xfId="0" applyFont="1" applyFill="1" applyBorder="1" applyAlignment="1">
      <alignment horizontal="center" vertical="center" wrapText="1"/>
    </xf>
    <xf numFmtId="9" fontId="23" fillId="0" borderId="7" xfId="0" applyNumberFormat="1" applyFont="1" applyBorder="1" applyAlignment="1">
      <alignment horizontal="center" vertical="center"/>
    </xf>
    <xf numFmtId="9" fontId="23" fillId="0" borderId="8" xfId="0" applyNumberFormat="1" applyFont="1" applyBorder="1" applyAlignment="1">
      <alignment horizontal="center" vertical="center"/>
    </xf>
    <xf numFmtId="49" fontId="25" fillId="14" borderId="7" xfId="0" applyNumberFormat="1" applyFont="1" applyFill="1" applyBorder="1" applyAlignment="1">
      <alignment horizontal="left" vertical="center" wrapText="1"/>
    </xf>
    <xf numFmtId="0" fontId="25" fillId="14" borderId="33" xfId="0" applyFont="1" applyFill="1" applyBorder="1" applyAlignment="1">
      <alignment horizontal="left" vertical="center" wrapText="1"/>
    </xf>
    <xf numFmtId="0" fontId="52" fillId="6" borderId="20" xfId="0" applyFont="1" applyFill="1" applyBorder="1" applyAlignment="1">
      <alignment horizontal="center" vertical="center" wrapText="1"/>
    </xf>
    <xf numFmtId="0" fontId="52" fillId="6" borderId="22" xfId="0" applyFont="1" applyFill="1" applyBorder="1" applyAlignment="1">
      <alignment horizontal="center" vertical="center" wrapText="1"/>
    </xf>
    <xf numFmtId="0" fontId="52" fillId="6" borderId="58" xfId="0" applyFont="1" applyFill="1" applyBorder="1" applyAlignment="1">
      <alignment horizontal="center" vertical="center" wrapText="1"/>
    </xf>
    <xf numFmtId="0" fontId="52" fillId="6" borderId="59" xfId="0" applyFont="1" applyFill="1" applyBorder="1" applyAlignment="1">
      <alignment horizontal="center" vertical="center" wrapText="1"/>
    </xf>
    <xf numFmtId="49" fontId="44" fillId="0" borderId="58" xfId="0" applyNumberFormat="1" applyFont="1" applyBorder="1" applyAlignment="1">
      <alignment horizontal="left" vertical="center" wrapText="1"/>
    </xf>
    <xf numFmtId="0" fontId="45" fillId="0" borderId="61" xfId="0" applyFont="1" applyBorder="1" applyAlignment="1">
      <alignment horizontal="left" vertical="center" wrapText="1"/>
    </xf>
    <xf numFmtId="0" fontId="45" fillId="0" borderId="59" xfId="0" applyFont="1" applyBorder="1" applyAlignment="1">
      <alignment horizontal="left" vertical="center" wrapText="1"/>
    </xf>
    <xf numFmtId="0" fontId="44" fillId="0" borderId="58" xfId="0" applyFont="1" applyBorder="1" applyAlignment="1">
      <alignment horizontal="center" vertical="center" wrapText="1"/>
    </xf>
    <xf numFmtId="0" fontId="44" fillId="0" borderId="61" xfId="0" applyFont="1" applyBorder="1" applyAlignment="1">
      <alignment horizontal="center" vertical="center" wrapText="1"/>
    </xf>
    <xf numFmtId="0" fontId="44" fillId="0" borderId="59" xfId="0" applyFont="1" applyBorder="1" applyAlignment="1">
      <alignment horizontal="center" vertical="center" wrapText="1"/>
    </xf>
    <xf numFmtId="0" fontId="46" fillId="0" borderId="58" xfId="0" applyFont="1" applyBorder="1" applyAlignment="1">
      <alignment horizontal="left" vertical="center" wrapText="1"/>
    </xf>
    <xf numFmtId="0" fontId="46" fillId="0" borderId="59" xfId="0" applyFont="1" applyBorder="1" applyAlignment="1">
      <alignment horizontal="left" vertical="center" wrapText="1"/>
    </xf>
    <xf numFmtId="0" fontId="53" fillId="6" borderId="58" xfId="0" applyFont="1" applyFill="1" applyBorder="1" applyAlignment="1">
      <alignment horizontal="center" vertical="center" wrapText="1"/>
    </xf>
    <xf numFmtId="0" fontId="53" fillId="6" borderId="61" xfId="0" applyFont="1" applyFill="1" applyBorder="1" applyAlignment="1">
      <alignment horizontal="center" vertical="center" wrapText="1"/>
    </xf>
    <xf numFmtId="0" fontId="53" fillId="6" borderId="59" xfId="0" applyFont="1" applyFill="1" applyBorder="1" applyAlignment="1">
      <alignment horizontal="center" vertical="center" wrapText="1"/>
    </xf>
    <xf numFmtId="0" fontId="53" fillId="6" borderId="20" xfId="0" applyFont="1" applyFill="1" applyBorder="1" applyAlignment="1">
      <alignment horizontal="center" vertical="center" wrapText="1"/>
    </xf>
    <xf numFmtId="0" fontId="53" fillId="6" borderId="21" xfId="0" applyFont="1" applyFill="1" applyBorder="1" applyAlignment="1">
      <alignment horizontal="center" vertical="center" wrapText="1"/>
    </xf>
    <xf numFmtId="0" fontId="53" fillId="6" borderId="22" xfId="0" applyFont="1" applyFill="1" applyBorder="1" applyAlignment="1">
      <alignment horizontal="center" vertical="center" wrapText="1"/>
    </xf>
    <xf numFmtId="10" fontId="46" fillId="15" borderId="58" xfId="0" applyNumberFormat="1" applyFont="1" applyFill="1" applyBorder="1" applyAlignment="1">
      <alignment horizontal="center" vertical="center"/>
    </xf>
    <xf numFmtId="10" fontId="46" fillId="15" borderId="61" xfId="0" applyNumberFormat="1" applyFont="1" applyFill="1" applyBorder="1" applyAlignment="1">
      <alignment horizontal="center" vertical="center"/>
    </xf>
    <xf numFmtId="10" fontId="46" fillId="15" borderId="59" xfId="0" applyNumberFormat="1" applyFont="1" applyFill="1" applyBorder="1" applyAlignment="1">
      <alignment horizontal="center" vertical="center"/>
    </xf>
    <xf numFmtId="10" fontId="46" fillId="0" borderId="58" xfId="0" applyNumberFormat="1" applyFont="1" applyBorder="1" applyAlignment="1">
      <alignment horizontal="center" vertical="center"/>
    </xf>
    <xf numFmtId="0" fontId="46" fillId="0" borderId="61" xfId="0" applyFont="1" applyBorder="1" applyAlignment="1">
      <alignment horizontal="center" vertical="center"/>
    </xf>
    <xf numFmtId="0" fontId="46" fillId="0" borderId="59" xfId="0" applyFont="1" applyBorder="1" applyAlignment="1">
      <alignment horizontal="center" vertical="center"/>
    </xf>
    <xf numFmtId="0" fontId="46" fillId="0" borderId="58" xfId="0" applyFont="1" applyBorder="1" applyAlignment="1">
      <alignment horizontal="center" vertical="center" wrapText="1"/>
    </xf>
    <xf numFmtId="0" fontId="46" fillId="0" borderId="61" xfId="0" applyFont="1" applyBorder="1" applyAlignment="1">
      <alignment horizontal="center" vertical="center" wrapText="1"/>
    </xf>
    <xf numFmtId="9" fontId="46" fillId="15" borderId="58" xfId="1" applyNumberFormat="1" applyFont="1" applyFill="1" applyBorder="1" applyAlignment="1">
      <alignment horizontal="center" vertical="center"/>
    </xf>
    <xf numFmtId="9" fontId="46" fillId="15" borderId="61" xfId="1" applyNumberFormat="1" applyFont="1" applyFill="1" applyBorder="1" applyAlignment="1">
      <alignment horizontal="center" vertical="center"/>
    </xf>
    <xf numFmtId="9" fontId="46" fillId="0" borderId="58" xfId="0" applyNumberFormat="1" applyFont="1" applyBorder="1" applyAlignment="1">
      <alignment horizontal="center" vertical="center"/>
    </xf>
    <xf numFmtId="0" fontId="46" fillId="15" borderId="58" xfId="0" applyFont="1" applyFill="1" applyBorder="1" applyAlignment="1">
      <alignment horizontal="center" vertical="center"/>
    </xf>
    <xf numFmtId="0" fontId="46" fillId="15" borderId="61" xfId="0" applyFont="1" applyFill="1" applyBorder="1" applyAlignment="1">
      <alignment horizontal="center" vertical="center"/>
    </xf>
    <xf numFmtId="0" fontId="46" fillId="0" borderId="61" xfId="0" applyFont="1" applyBorder="1" applyAlignment="1">
      <alignment horizontal="left" vertical="center" wrapText="1"/>
    </xf>
    <xf numFmtId="0" fontId="52" fillId="6" borderId="61" xfId="0" applyFont="1" applyFill="1" applyBorder="1" applyAlignment="1">
      <alignment horizontal="center" vertical="center" wrapText="1"/>
    </xf>
    <xf numFmtId="0" fontId="52" fillId="6" borderId="21" xfId="0" applyFont="1" applyFill="1" applyBorder="1" applyAlignment="1">
      <alignment horizontal="center" vertical="center" wrapText="1"/>
    </xf>
    <xf numFmtId="0" fontId="52" fillId="6" borderId="20" xfId="0" applyFont="1" applyFill="1" applyBorder="1" applyAlignment="1">
      <alignment horizontal="center" wrapText="1"/>
    </xf>
    <xf numFmtId="0" fontId="52" fillId="6" borderId="21" xfId="0" applyFont="1" applyFill="1" applyBorder="1" applyAlignment="1">
      <alignment horizontal="center" wrapText="1"/>
    </xf>
    <xf numFmtId="0" fontId="52" fillId="6" borderId="22" xfId="0" applyFont="1" applyFill="1" applyBorder="1" applyAlignment="1">
      <alignment horizontal="center" wrapText="1"/>
    </xf>
    <xf numFmtId="0" fontId="48" fillId="15" borderId="58" xfId="0" applyFont="1" applyFill="1" applyBorder="1" applyAlignment="1">
      <alignment horizontal="center" vertical="center" wrapText="1"/>
    </xf>
    <xf numFmtId="0" fontId="48" fillId="15" borderId="61" xfId="0" applyFont="1" applyFill="1" applyBorder="1" applyAlignment="1">
      <alignment horizontal="center" vertical="center" wrapText="1"/>
    </xf>
    <xf numFmtId="0" fontId="0" fillId="14" borderId="58" xfId="0" applyFont="1" applyFill="1" applyBorder="1" applyAlignment="1">
      <alignment horizontal="center" vertical="center" wrapText="1"/>
    </xf>
    <xf numFmtId="0" fontId="0" fillId="14" borderId="61" xfId="0" applyFont="1" applyFill="1" applyBorder="1" applyAlignment="1">
      <alignment horizontal="center" vertical="center" wrapText="1"/>
    </xf>
    <xf numFmtId="0" fontId="38" fillId="29" borderId="0" xfId="0" applyFont="1" applyFill="1" applyAlignment="1">
      <alignment horizontal="center" vertical="center"/>
    </xf>
    <xf numFmtId="0" fontId="49" fillId="28" borderId="2" xfId="0" applyFont="1" applyFill="1" applyBorder="1" applyAlignment="1">
      <alignment horizontal="center" vertical="center" wrapText="1"/>
    </xf>
    <xf numFmtId="0" fontId="39" fillId="28" borderId="2" xfId="0" applyFont="1" applyFill="1" applyBorder="1" applyAlignment="1">
      <alignment horizontal="center" vertical="center" wrapText="1"/>
    </xf>
    <xf numFmtId="0" fontId="50" fillId="0" borderId="7" xfId="0" applyFont="1" applyFill="1" applyBorder="1" applyAlignment="1" applyProtection="1">
      <alignment horizontal="left" vertical="center" wrapText="1" shrinkToFit="1"/>
      <protection locked="0"/>
    </xf>
    <xf numFmtId="0" fontId="50" fillId="0" borderId="33" xfId="0" applyFont="1" applyFill="1" applyBorder="1" applyAlignment="1" applyProtection="1">
      <alignment horizontal="left" vertical="center" wrapText="1" shrinkToFit="1"/>
      <protection locked="0"/>
    </xf>
    <xf numFmtId="0" fontId="50" fillId="0" borderId="8" xfId="0" applyFont="1" applyFill="1" applyBorder="1" applyAlignment="1" applyProtection="1">
      <alignment horizontal="left" vertical="center" wrapText="1" shrinkToFit="1"/>
      <protection locked="0"/>
    </xf>
    <xf numFmtId="0" fontId="45"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33" xfId="0" applyFont="1" applyBorder="1" applyAlignment="1">
      <alignment horizontal="center" vertical="center" wrapText="1"/>
    </xf>
    <xf numFmtId="0" fontId="45" fillId="0" borderId="8" xfId="0" applyFont="1" applyBorder="1" applyAlignment="1">
      <alignment horizontal="center" vertical="center" wrapText="1"/>
    </xf>
    <xf numFmtId="0" fontId="50" fillId="0" borderId="7" xfId="0" applyFont="1" applyFill="1" applyBorder="1" applyAlignment="1" applyProtection="1">
      <alignment horizontal="center" vertical="center" wrapText="1" shrinkToFit="1"/>
      <protection locked="0"/>
    </xf>
    <xf numFmtId="0" fontId="50" fillId="0" borderId="33" xfId="0" applyFont="1" applyFill="1" applyBorder="1" applyAlignment="1" applyProtection="1">
      <alignment horizontal="center" vertical="center" wrapText="1" shrinkToFit="1"/>
      <protection locked="0"/>
    </xf>
    <xf numFmtId="10" fontId="46" fillId="0" borderId="58" xfId="0" applyNumberFormat="1" applyFont="1" applyFill="1" applyBorder="1" applyAlignment="1">
      <alignment horizontal="left" vertical="center" wrapText="1"/>
    </xf>
    <xf numFmtId="0" fontId="46" fillId="0" borderId="61" xfId="0" applyFont="1" applyFill="1" applyBorder="1" applyAlignment="1">
      <alignment horizontal="left" vertical="center" wrapText="1"/>
    </xf>
    <xf numFmtId="0" fontId="46" fillId="0" borderId="59" xfId="0" applyFont="1" applyFill="1" applyBorder="1" applyAlignment="1">
      <alignment horizontal="left" vertical="center" wrapText="1"/>
    </xf>
    <xf numFmtId="0" fontId="41" fillId="0" borderId="58" xfId="0" applyFont="1" applyBorder="1" applyAlignment="1">
      <alignment horizontal="center" wrapText="1"/>
    </xf>
    <xf numFmtId="0" fontId="41" fillId="0" borderId="61" xfId="0" applyFont="1" applyBorder="1" applyAlignment="1">
      <alignment horizontal="center" wrapText="1"/>
    </xf>
    <xf numFmtId="0" fontId="41" fillId="0" borderId="59" xfId="0" applyFont="1" applyBorder="1" applyAlignment="1">
      <alignment horizontal="center" wrapText="1"/>
    </xf>
    <xf numFmtId="0" fontId="23" fillId="0" borderId="58" xfId="0" applyFont="1" applyBorder="1" applyAlignment="1">
      <alignment horizontal="left" vertical="top" wrapText="1"/>
    </xf>
    <xf numFmtId="0" fontId="23" fillId="0" borderId="61" xfId="0" applyFont="1" applyBorder="1" applyAlignment="1">
      <alignment horizontal="left" vertical="top" wrapText="1"/>
    </xf>
    <xf numFmtId="0" fontId="23" fillId="0" borderId="59" xfId="0" applyFont="1" applyBorder="1" applyAlignment="1">
      <alignment horizontal="left" vertical="top" wrapText="1"/>
    </xf>
    <xf numFmtId="0" fontId="52" fillId="6" borderId="9" xfId="0" applyFont="1" applyFill="1" applyBorder="1" applyAlignment="1">
      <alignment horizontal="center" vertical="center" wrapText="1"/>
    </xf>
    <xf numFmtId="0" fontId="52" fillId="6" borderId="44" xfId="0" applyFont="1" applyFill="1" applyBorder="1" applyAlignment="1">
      <alignment horizontal="center" vertical="center" wrapText="1"/>
    </xf>
    <xf numFmtId="0" fontId="44" fillId="0" borderId="58" xfId="0" applyFont="1" applyBorder="1" applyAlignment="1">
      <alignment horizontal="center" vertical="center" textRotation="60" wrapText="1"/>
    </xf>
    <xf numFmtId="0" fontId="44" fillId="0" borderId="61" xfId="0" applyFont="1" applyBorder="1" applyAlignment="1">
      <alignment horizontal="center" vertical="center" textRotation="60" wrapText="1"/>
    </xf>
    <xf numFmtId="0" fontId="44" fillId="0" borderId="59" xfId="0" applyFont="1" applyBorder="1" applyAlignment="1">
      <alignment horizontal="center" vertical="center" textRotation="60" wrapText="1"/>
    </xf>
    <xf numFmtId="0" fontId="52" fillId="6" borderId="63" xfId="0" applyFont="1" applyFill="1" applyBorder="1" applyAlignment="1">
      <alignment horizontal="center" vertical="center" wrapText="1"/>
    </xf>
    <xf numFmtId="0" fontId="52" fillId="6" borderId="60" xfId="0" applyFont="1" applyFill="1" applyBorder="1" applyAlignment="1">
      <alignment horizontal="center" vertical="center" wrapText="1"/>
    </xf>
    <xf numFmtId="49" fontId="54" fillId="0" borderId="27" xfId="0" applyNumberFormat="1" applyFont="1" applyFill="1" applyBorder="1" applyAlignment="1">
      <alignment horizontal="center" vertical="center"/>
    </xf>
    <xf numFmtId="49" fontId="54" fillId="0" borderId="6" xfId="0" applyNumberFormat="1" applyFont="1" applyFill="1" applyBorder="1" applyAlignment="1">
      <alignment horizontal="center" vertical="center"/>
    </xf>
    <xf numFmtId="49" fontId="54" fillId="0" borderId="3" xfId="0" applyNumberFormat="1" applyFont="1" applyFill="1" applyBorder="1" applyAlignment="1">
      <alignment horizontal="center" vertical="center"/>
    </xf>
    <xf numFmtId="49" fontId="55" fillId="0" borderId="5" xfId="0" applyNumberFormat="1" applyFont="1" applyFill="1" applyBorder="1" applyAlignment="1">
      <alignment horizontal="left" vertical="center"/>
    </xf>
    <xf numFmtId="49" fontId="55" fillId="0" borderId="4" xfId="0" applyNumberFormat="1" applyFont="1" applyFill="1" applyBorder="1" applyAlignment="1">
      <alignment horizontal="left" vertical="center"/>
    </xf>
    <xf numFmtId="49" fontId="55" fillId="0" borderId="31" xfId="0" applyNumberFormat="1" applyFont="1" applyFill="1" applyBorder="1" applyAlignment="1">
      <alignment horizontal="left" vertical="center"/>
    </xf>
    <xf numFmtId="0" fontId="55" fillId="0" borderId="5" xfId="0" applyFont="1" applyFill="1" applyBorder="1" applyAlignment="1">
      <alignment horizontal="left" vertical="center" wrapText="1"/>
    </xf>
    <xf numFmtId="0" fontId="55" fillId="0" borderId="4" xfId="0" applyFont="1" applyFill="1" applyBorder="1" applyAlignment="1">
      <alignment horizontal="left" vertical="center" wrapText="1"/>
    </xf>
    <xf numFmtId="0" fontId="55" fillId="0" borderId="31" xfId="0" applyFont="1" applyFill="1" applyBorder="1" applyAlignment="1">
      <alignment horizontal="left" vertical="center" wrapText="1"/>
    </xf>
    <xf numFmtId="49" fontId="55" fillId="0" borderId="1" xfId="0" applyNumberFormat="1" applyFont="1" applyFill="1" applyBorder="1" applyAlignment="1">
      <alignment horizontal="left" vertical="center"/>
    </xf>
    <xf numFmtId="49" fontId="55" fillId="0" borderId="6" xfId="0" applyNumberFormat="1" applyFont="1" applyFill="1" applyBorder="1" applyAlignment="1">
      <alignment horizontal="left" vertical="center"/>
    </xf>
    <xf numFmtId="49" fontId="55" fillId="0" borderId="3" xfId="0" applyNumberFormat="1" applyFont="1" applyFill="1" applyBorder="1" applyAlignment="1">
      <alignment horizontal="left" vertical="center"/>
    </xf>
    <xf numFmtId="0" fontId="55" fillId="0" borderId="1" xfId="0" applyFont="1" applyFill="1" applyBorder="1" applyAlignment="1">
      <alignment horizontal="left" vertical="center" wrapText="1"/>
    </xf>
    <xf numFmtId="0" fontId="55" fillId="0" borderId="6" xfId="0" applyFont="1" applyFill="1" applyBorder="1" applyAlignment="1">
      <alignment horizontal="left" vertical="center" wrapText="1"/>
    </xf>
    <xf numFmtId="0" fontId="55" fillId="0" borderId="3" xfId="0" applyFont="1" applyFill="1" applyBorder="1" applyAlignment="1">
      <alignment horizontal="left" vertical="center" wrapText="1"/>
    </xf>
    <xf numFmtId="49" fontId="54" fillId="0" borderId="28" xfId="0" applyNumberFormat="1" applyFont="1" applyFill="1" applyBorder="1" applyAlignment="1">
      <alignment horizontal="center" vertical="center"/>
    </xf>
    <xf numFmtId="49" fontId="54" fillId="0" borderId="24" xfId="0" applyNumberFormat="1" applyFont="1" applyFill="1" applyBorder="1" applyAlignment="1">
      <alignment horizontal="center" vertical="center"/>
    </xf>
    <xf numFmtId="49" fontId="54" fillId="0" borderId="34" xfId="0" applyNumberFormat="1" applyFont="1" applyFill="1" applyBorder="1" applyAlignment="1">
      <alignment horizontal="center" vertical="center"/>
    </xf>
    <xf numFmtId="49" fontId="55" fillId="0" borderId="35" xfId="0" applyNumberFormat="1" applyFont="1" applyFill="1" applyBorder="1" applyAlignment="1">
      <alignment horizontal="left" vertical="center"/>
    </xf>
    <xf numFmtId="49" fontId="55" fillId="0" borderId="24" xfId="0" applyNumberFormat="1" applyFont="1" applyFill="1" applyBorder="1" applyAlignment="1">
      <alignment horizontal="left" vertical="center"/>
    </xf>
    <xf numFmtId="49" fontId="55" fillId="0" borderId="34" xfId="0" applyNumberFormat="1" applyFont="1" applyFill="1" applyBorder="1" applyAlignment="1">
      <alignment horizontal="left" vertical="center"/>
    </xf>
    <xf numFmtId="0" fontId="55" fillId="0" borderId="35" xfId="0" applyFont="1" applyFill="1" applyBorder="1" applyAlignment="1">
      <alignment horizontal="left" vertical="center" wrapText="1"/>
    </xf>
    <xf numFmtId="0" fontId="55" fillId="0" borderId="24" xfId="0" applyFont="1" applyFill="1" applyBorder="1" applyAlignment="1">
      <alignment horizontal="left" vertical="center" wrapText="1"/>
    </xf>
    <xf numFmtId="0" fontId="55" fillId="0" borderId="34"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21</xdr:col>
      <xdr:colOff>353785</xdr:colOff>
      <xdr:row>0</xdr:row>
      <xdr:rowOff>124938</xdr:rowOff>
    </xdr:from>
    <xdr:to>
      <xdr:col>23</xdr:col>
      <xdr:colOff>1166100</xdr:colOff>
      <xdr:row>0</xdr:row>
      <xdr:rowOff>1183822</xdr:rowOff>
    </xdr:to>
    <xdr:pic>
      <xdr:nvPicPr>
        <xdr:cNvPr id="3" name="10 Imagen" descr="MMAyA ok.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19821" y="124938"/>
          <a:ext cx="3329636" cy="105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27214</xdr:colOff>
      <xdr:row>0</xdr:row>
      <xdr:rowOff>122464</xdr:rowOff>
    </xdr:from>
    <xdr:to>
      <xdr:col>5</xdr:col>
      <xdr:colOff>190500</xdr:colOff>
      <xdr:row>0</xdr:row>
      <xdr:rowOff>1172540</xdr:rowOff>
    </xdr:to>
    <xdr:pic>
      <xdr:nvPicPr>
        <xdr:cNvPr id="4" name="Picture 664" descr="Logo Bolivi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107" y="122464"/>
          <a:ext cx="1265464" cy="105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353785</xdr:colOff>
      <xdr:row>0</xdr:row>
      <xdr:rowOff>124938</xdr:rowOff>
    </xdr:from>
    <xdr:to>
      <xdr:col>36</xdr:col>
      <xdr:colOff>1166100</xdr:colOff>
      <xdr:row>0</xdr:row>
      <xdr:rowOff>1183822</xdr:rowOff>
    </xdr:to>
    <xdr:pic>
      <xdr:nvPicPr>
        <xdr:cNvPr id="2" name="10 Imagen" descr="MMAyA ok.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9910" y="124938"/>
          <a:ext cx="3203090" cy="105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27214</xdr:colOff>
      <xdr:row>0</xdr:row>
      <xdr:rowOff>122464</xdr:rowOff>
    </xdr:from>
    <xdr:to>
      <xdr:col>6</xdr:col>
      <xdr:colOff>190500</xdr:colOff>
      <xdr:row>0</xdr:row>
      <xdr:rowOff>1172540</xdr:rowOff>
    </xdr:to>
    <xdr:pic>
      <xdr:nvPicPr>
        <xdr:cNvPr id="3" name="Picture 664" descr="Logo Bolivi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314" y="122464"/>
          <a:ext cx="1382486" cy="105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34</xdr:col>
      <xdr:colOff>353785</xdr:colOff>
      <xdr:row>0</xdr:row>
      <xdr:rowOff>124938</xdr:rowOff>
    </xdr:from>
    <xdr:to>
      <xdr:col>36</xdr:col>
      <xdr:colOff>1166100</xdr:colOff>
      <xdr:row>0</xdr:row>
      <xdr:rowOff>1183822</xdr:rowOff>
    </xdr:to>
    <xdr:pic>
      <xdr:nvPicPr>
        <xdr:cNvPr id="2" name="10 Imagen" descr="MMAyA ok.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72760" y="124938"/>
          <a:ext cx="3669815" cy="105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27214</xdr:colOff>
      <xdr:row>0</xdr:row>
      <xdr:rowOff>122464</xdr:rowOff>
    </xdr:from>
    <xdr:to>
      <xdr:col>6</xdr:col>
      <xdr:colOff>190500</xdr:colOff>
      <xdr:row>0</xdr:row>
      <xdr:rowOff>1172540</xdr:rowOff>
    </xdr:to>
    <xdr:pic>
      <xdr:nvPicPr>
        <xdr:cNvPr id="3" name="Picture 664" descr="Logo Bolivi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664" y="122464"/>
          <a:ext cx="1249136" cy="105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34</xdr:col>
      <xdr:colOff>353785</xdr:colOff>
      <xdr:row>0</xdr:row>
      <xdr:rowOff>124938</xdr:rowOff>
    </xdr:from>
    <xdr:to>
      <xdr:col>36</xdr:col>
      <xdr:colOff>1166100</xdr:colOff>
      <xdr:row>0</xdr:row>
      <xdr:rowOff>1183822</xdr:rowOff>
    </xdr:to>
    <xdr:pic>
      <xdr:nvPicPr>
        <xdr:cNvPr id="2" name="10 Imagen" descr="MMAyA ok.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9910" y="124938"/>
          <a:ext cx="3203090" cy="1058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27214</xdr:colOff>
      <xdr:row>0</xdr:row>
      <xdr:rowOff>122464</xdr:rowOff>
    </xdr:from>
    <xdr:to>
      <xdr:col>6</xdr:col>
      <xdr:colOff>190500</xdr:colOff>
      <xdr:row>0</xdr:row>
      <xdr:rowOff>1172540</xdr:rowOff>
    </xdr:to>
    <xdr:pic>
      <xdr:nvPicPr>
        <xdr:cNvPr id="3" name="Picture 664" descr="Logo Bolivi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7314" y="122464"/>
          <a:ext cx="1382486" cy="105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10</xdr:row>
      <xdr:rowOff>9525</xdr:rowOff>
    </xdr:from>
    <xdr:to>
      <xdr:col>9</xdr:col>
      <xdr:colOff>419100</xdr:colOff>
      <xdr:row>76</xdr:row>
      <xdr:rowOff>171450</xdr:rowOff>
    </xdr:to>
    <xdr:sp macro="" textlink="">
      <xdr:nvSpPr>
        <xdr:cNvPr id="2" name="Cerrar llave 1"/>
        <xdr:cNvSpPr/>
      </xdr:nvSpPr>
      <xdr:spPr>
        <a:xfrm>
          <a:off x="8058150" y="2038350"/>
          <a:ext cx="314325" cy="3581400"/>
        </a:xfrm>
        <a:prstGeom prst="rightBrace">
          <a:avLst/>
        </a:prstGeom>
        <a:ln w="38100"/>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10</xdr:col>
      <xdr:colOff>38100</xdr:colOff>
      <xdr:row>67</xdr:row>
      <xdr:rowOff>0</xdr:rowOff>
    </xdr:from>
    <xdr:to>
      <xdr:col>13</xdr:col>
      <xdr:colOff>133350</xdr:colOff>
      <xdr:row>76</xdr:row>
      <xdr:rowOff>0</xdr:rowOff>
    </xdr:to>
    <xdr:sp macro="" textlink="">
      <xdr:nvSpPr>
        <xdr:cNvPr id="3" name="CuadroTexto 2"/>
        <xdr:cNvSpPr txBox="1"/>
      </xdr:nvSpPr>
      <xdr:spPr>
        <a:xfrm>
          <a:off x="8753475" y="3038474"/>
          <a:ext cx="2381250" cy="2162175"/>
        </a:xfrm>
        <a:prstGeom prst="rect">
          <a:avLst/>
        </a:prstGeom>
        <a:solidFill>
          <a:schemeClr val="lt1"/>
        </a:solidFill>
        <a:ln w="571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800" b="1"/>
            <a:t>Tablas auxiliares para llenar la Tabla 4.</a:t>
          </a:r>
        </a:p>
        <a:p>
          <a:pPr algn="ctr"/>
          <a:r>
            <a:rPr lang="es-ES" sz="1800" b="1"/>
            <a:t>Se</a:t>
          </a:r>
          <a:r>
            <a:rPr lang="es-ES" sz="1800" b="1" baseline="0"/>
            <a:t> deben llenar obligatoriamente para realizar el informe y adjuntarlo como anexo.</a:t>
          </a:r>
        </a:p>
        <a:p>
          <a:endParaRPr lang="es-ES" sz="1800" b="1"/>
        </a:p>
      </xdr:txBody>
    </xdr:sp>
    <xdr:clientData/>
  </xdr:twoCellAnchor>
  <xdr:twoCellAnchor>
    <xdr:from>
      <xdr:col>2</xdr:col>
      <xdr:colOff>1381125</xdr:colOff>
      <xdr:row>14</xdr:row>
      <xdr:rowOff>0</xdr:rowOff>
    </xdr:from>
    <xdr:to>
      <xdr:col>2</xdr:col>
      <xdr:colOff>1819275</xdr:colOff>
      <xdr:row>14</xdr:row>
      <xdr:rowOff>0</xdr:rowOff>
    </xdr:to>
    <xdr:pic>
      <xdr:nvPicPr>
        <xdr:cNvPr id="4" name="Picture 3" descr="pojo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0675" y="3505200"/>
          <a:ext cx="438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1381125</xdr:colOff>
      <xdr:row>14</xdr:row>
      <xdr:rowOff>0</xdr:rowOff>
    </xdr:from>
    <xdr:to>
      <xdr:col>2</xdr:col>
      <xdr:colOff>1819275</xdr:colOff>
      <xdr:row>14</xdr:row>
      <xdr:rowOff>0</xdr:rowOff>
    </xdr:to>
    <xdr:pic>
      <xdr:nvPicPr>
        <xdr:cNvPr id="6" name="Picture 3" descr="pojo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0675" y="3505200"/>
          <a:ext cx="438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opLeftCell="J9" zoomScale="40" zoomScaleNormal="40" zoomScaleSheetLayoutView="40" workbookViewId="0">
      <selection activeCell="Z13" sqref="Z13"/>
    </sheetView>
  </sheetViews>
  <sheetFormatPr baseColWidth="10" defaultRowHeight="15" x14ac:dyDescent="0.25"/>
  <cols>
    <col min="1" max="1" width="2.85546875" style="11" customWidth="1"/>
    <col min="2" max="5" width="5.42578125" customWidth="1"/>
    <col min="6" max="6" width="20" customWidth="1"/>
    <col min="7" max="7" width="19.85546875" customWidth="1"/>
    <col min="8" max="8" width="10.85546875" customWidth="1"/>
    <col min="9" max="9" width="28.140625" customWidth="1"/>
    <col min="10" max="12" width="16.42578125" customWidth="1"/>
    <col min="13" max="14" width="15" customWidth="1"/>
    <col min="15" max="16" width="24.42578125" customWidth="1"/>
    <col min="17" max="17" width="13.42578125" customWidth="1"/>
    <col min="18" max="18" width="24.42578125" customWidth="1"/>
    <col min="19" max="19" width="24" customWidth="1"/>
    <col min="20" max="21" width="19" customWidth="1"/>
    <col min="22" max="22" width="16.42578125" customWidth="1"/>
    <col min="23" max="23" width="21.28515625" customWidth="1"/>
    <col min="24" max="24" width="19.85546875" customWidth="1"/>
    <col min="25" max="16384" width="11.42578125" style="29"/>
  </cols>
  <sheetData>
    <row r="1" spans="2:24" ht="103.5" customHeight="1" x14ac:dyDescent="0.25">
      <c r="B1" s="325" t="s">
        <v>24</v>
      </c>
      <c r="C1" s="325"/>
      <c r="D1" s="325"/>
      <c r="E1" s="325"/>
      <c r="F1" s="325"/>
      <c r="G1" s="325"/>
      <c r="H1" s="325"/>
      <c r="I1" s="325"/>
      <c r="J1" s="325"/>
      <c r="K1" s="325"/>
      <c r="L1" s="325"/>
      <c r="M1" s="325"/>
      <c r="N1" s="325"/>
      <c r="O1" s="325"/>
      <c r="P1" s="325"/>
      <c r="Q1" s="325"/>
      <c r="R1" s="325"/>
      <c r="S1" s="325"/>
      <c r="T1" s="325"/>
      <c r="U1" s="325"/>
      <c r="V1" s="325"/>
      <c r="W1" s="325"/>
      <c r="X1" s="325"/>
    </row>
    <row r="2" spans="2:24" ht="11.25" customHeight="1" x14ac:dyDescent="0.25">
      <c r="B2" s="17"/>
      <c r="C2" s="17"/>
      <c r="D2" s="17"/>
      <c r="E2" s="17"/>
      <c r="F2" s="17"/>
      <c r="G2" s="17"/>
      <c r="H2" s="17"/>
      <c r="I2" s="17"/>
      <c r="J2" s="17"/>
      <c r="K2" s="17"/>
      <c r="L2" s="16"/>
      <c r="M2" s="16"/>
      <c r="N2" s="16"/>
      <c r="O2" s="16"/>
      <c r="P2" s="16"/>
      <c r="Q2" s="16"/>
      <c r="R2" s="16"/>
      <c r="S2" s="16"/>
      <c r="T2" s="16"/>
      <c r="U2" s="16"/>
      <c r="V2" s="16"/>
      <c r="W2" s="16"/>
      <c r="X2" s="16"/>
    </row>
    <row r="3" spans="2:24" ht="15" customHeight="1" thickBot="1" x14ac:dyDescent="0.3">
      <c r="B3" s="2"/>
      <c r="C3" s="2"/>
      <c r="D3" s="2"/>
      <c r="E3" s="2"/>
      <c r="F3" s="2"/>
      <c r="G3" s="2"/>
      <c r="H3" s="2"/>
      <c r="I3" s="1"/>
      <c r="J3" s="1"/>
      <c r="K3" s="1"/>
      <c r="L3" s="1"/>
      <c r="M3" s="1"/>
      <c r="U3" s="1"/>
      <c r="V3" s="1"/>
      <c r="W3" s="1"/>
    </row>
    <row r="4" spans="2:24" ht="25.5" customHeight="1" thickBot="1" x14ac:dyDescent="0.3">
      <c r="B4" s="326" t="s">
        <v>41</v>
      </c>
      <c r="C4" s="327"/>
      <c r="D4" s="327"/>
      <c r="E4" s="327"/>
      <c r="F4" s="327"/>
      <c r="G4" s="328"/>
      <c r="H4" s="328"/>
      <c r="I4" s="328"/>
      <c r="J4" s="328"/>
      <c r="K4" s="328"/>
      <c r="L4" s="328"/>
      <c r="M4" s="328"/>
      <c r="N4" s="328"/>
      <c r="O4" s="328"/>
      <c r="P4" s="329"/>
      <c r="Q4" s="29"/>
      <c r="R4" s="29"/>
      <c r="S4" s="29"/>
      <c r="T4" s="29"/>
      <c r="U4" s="29"/>
      <c r="V4" s="29"/>
      <c r="W4" s="29"/>
      <c r="X4" s="29"/>
    </row>
    <row r="5" spans="2:24" ht="15.75" thickBot="1" x14ac:dyDescent="0.3">
      <c r="B5" s="1"/>
      <c r="C5" s="1"/>
      <c r="D5" s="1"/>
      <c r="E5" s="1"/>
      <c r="F5" s="1"/>
      <c r="G5" s="20"/>
      <c r="H5" s="20"/>
      <c r="I5" s="20"/>
      <c r="J5" s="20"/>
      <c r="K5" s="20"/>
      <c r="L5" s="13"/>
      <c r="M5" s="1"/>
      <c r="Q5" s="29"/>
      <c r="R5" s="29"/>
      <c r="S5" s="29"/>
      <c r="T5" s="3"/>
      <c r="U5" s="3"/>
      <c r="V5" s="3"/>
      <c r="W5" s="3"/>
    </row>
    <row r="6" spans="2:24" ht="25.5" customHeight="1" thickBot="1" x14ac:dyDescent="0.3">
      <c r="B6" s="326" t="s">
        <v>20</v>
      </c>
      <c r="C6" s="327"/>
      <c r="D6" s="327"/>
      <c r="E6" s="327"/>
      <c r="F6" s="327"/>
      <c r="G6" s="328"/>
      <c r="H6" s="328"/>
      <c r="I6" s="328"/>
      <c r="J6" s="328"/>
      <c r="K6" s="328"/>
      <c r="L6" s="328"/>
      <c r="M6" s="328"/>
      <c r="N6" s="328"/>
      <c r="O6" s="328"/>
      <c r="P6" s="329"/>
      <c r="Q6" s="32"/>
      <c r="R6" s="32"/>
      <c r="S6" s="32"/>
      <c r="T6" s="326" t="s">
        <v>0</v>
      </c>
      <c r="U6" s="327"/>
      <c r="V6" s="330" t="s">
        <v>40</v>
      </c>
      <c r="W6" s="330"/>
      <c r="X6" s="331"/>
    </row>
    <row r="7" spans="2:24" x14ac:dyDescent="0.25">
      <c r="B7" s="2"/>
      <c r="C7" s="2"/>
      <c r="D7" s="2"/>
      <c r="E7" s="2"/>
      <c r="F7" s="2"/>
      <c r="G7" s="2"/>
      <c r="H7" s="2"/>
      <c r="I7" s="12"/>
      <c r="J7" s="12"/>
      <c r="K7" s="12"/>
      <c r="L7" s="12"/>
      <c r="M7" s="13"/>
      <c r="N7" s="13"/>
      <c r="O7" s="13"/>
      <c r="P7" s="13"/>
      <c r="Q7" s="33"/>
      <c r="R7" s="33"/>
      <c r="S7" s="33"/>
    </row>
    <row r="8" spans="2:24" ht="15.75" thickBot="1" x14ac:dyDescent="0.3">
      <c r="B8" s="2"/>
      <c r="C8" s="2"/>
      <c r="D8" s="2"/>
      <c r="E8" s="2"/>
      <c r="F8" s="2"/>
      <c r="G8" s="2"/>
      <c r="H8" s="2"/>
    </row>
    <row r="9" spans="2:24" ht="63.75" customHeight="1" x14ac:dyDescent="0.25">
      <c r="B9" s="339" t="s">
        <v>25</v>
      </c>
      <c r="C9" s="340"/>
      <c r="D9" s="340"/>
      <c r="E9" s="340"/>
      <c r="F9" s="335" t="s">
        <v>13</v>
      </c>
      <c r="G9" s="337" t="s">
        <v>19</v>
      </c>
      <c r="H9" s="332" t="s">
        <v>1</v>
      </c>
      <c r="I9" s="333"/>
      <c r="J9" s="333"/>
      <c r="K9" s="333"/>
      <c r="L9" s="333"/>
      <c r="M9" s="333"/>
      <c r="N9" s="333"/>
      <c r="O9" s="333"/>
      <c r="P9" s="334"/>
      <c r="Q9" s="345" t="s">
        <v>30</v>
      </c>
      <c r="R9" s="346"/>
      <c r="S9" s="346"/>
      <c r="T9" s="346"/>
      <c r="U9" s="346"/>
      <c r="V9" s="346"/>
      <c r="W9" s="346"/>
      <c r="X9" s="347"/>
    </row>
    <row r="10" spans="2:24" ht="37.5" customHeight="1" x14ac:dyDescent="0.25">
      <c r="B10" s="341" t="s">
        <v>8</v>
      </c>
      <c r="C10" s="342"/>
      <c r="D10" s="342"/>
      <c r="E10" s="342"/>
      <c r="F10" s="336"/>
      <c r="G10" s="338"/>
      <c r="H10" s="353" t="s">
        <v>32</v>
      </c>
      <c r="I10" s="358" t="s">
        <v>17</v>
      </c>
      <c r="J10" s="343" t="s">
        <v>18</v>
      </c>
      <c r="K10" s="354"/>
      <c r="L10" s="344"/>
      <c r="M10" s="343" t="s">
        <v>28</v>
      </c>
      <c r="N10" s="344"/>
      <c r="O10" s="343" t="s">
        <v>16</v>
      </c>
      <c r="P10" s="344"/>
      <c r="Q10" s="348" t="s">
        <v>31</v>
      </c>
      <c r="R10" s="356" t="s">
        <v>5</v>
      </c>
      <c r="S10" s="356" t="s">
        <v>4</v>
      </c>
      <c r="T10" s="350" t="s">
        <v>29</v>
      </c>
      <c r="U10" s="351"/>
      <c r="V10" s="352"/>
      <c r="W10" s="357" t="s">
        <v>6</v>
      </c>
      <c r="X10" s="355" t="s">
        <v>7</v>
      </c>
    </row>
    <row r="11" spans="2:24" ht="51" customHeight="1" x14ac:dyDescent="0.25">
      <c r="B11" s="25" t="s">
        <v>9</v>
      </c>
      <c r="C11" s="18" t="s">
        <v>10</v>
      </c>
      <c r="D11" s="18" t="s">
        <v>11</v>
      </c>
      <c r="E11" s="18" t="s">
        <v>12</v>
      </c>
      <c r="F11" s="18" t="s">
        <v>34</v>
      </c>
      <c r="G11" s="19" t="s">
        <v>33</v>
      </c>
      <c r="H11" s="353"/>
      <c r="I11" s="358"/>
      <c r="J11" s="21" t="s">
        <v>27</v>
      </c>
      <c r="K11" s="21" t="s">
        <v>26</v>
      </c>
      <c r="L11" s="21" t="s">
        <v>23</v>
      </c>
      <c r="M11" s="21" t="s">
        <v>21</v>
      </c>
      <c r="N11" s="21" t="s">
        <v>22</v>
      </c>
      <c r="O11" s="22" t="s">
        <v>14</v>
      </c>
      <c r="P11" s="22" t="s">
        <v>15</v>
      </c>
      <c r="Q11" s="349"/>
      <c r="R11" s="356"/>
      <c r="S11" s="356"/>
      <c r="T11" s="23" t="s">
        <v>42</v>
      </c>
      <c r="U11" s="24" t="s">
        <v>43</v>
      </c>
      <c r="V11" s="24" t="s">
        <v>15</v>
      </c>
      <c r="W11" s="357"/>
      <c r="X11" s="355"/>
    </row>
    <row r="12" spans="2:24" ht="60" customHeight="1" x14ac:dyDescent="0.25">
      <c r="B12" s="26"/>
      <c r="C12" s="5"/>
      <c r="D12" s="5"/>
      <c r="E12" s="5"/>
      <c r="F12" s="5"/>
      <c r="G12" s="5"/>
      <c r="H12" s="5"/>
      <c r="I12" s="14"/>
      <c r="J12" s="1"/>
      <c r="K12" s="14"/>
      <c r="L12" s="7"/>
      <c r="M12" s="10"/>
      <c r="N12" s="10"/>
      <c r="O12" s="10"/>
      <c r="P12" s="10"/>
      <c r="Q12" s="10"/>
      <c r="R12" s="10"/>
      <c r="S12" s="9"/>
      <c r="T12" s="4"/>
      <c r="U12" s="15"/>
      <c r="V12" s="15"/>
      <c r="W12" s="15"/>
      <c r="X12" s="27"/>
    </row>
    <row r="13" spans="2:24" ht="60" customHeight="1" x14ac:dyDescent="0.25">
      <c r="B13" s="26"/>
      <c r="C13" s="5"/>
      <c r="D13" s="5"/>
      <c r="E13" s="5"/>
      <c r="F13" s="5"/>
      <c r="G13" s="5"/>
      <c r="H13" s="5"/>
      <c r="I13" s="14"/>
      <c r="J13" s="14"/>
      <c r="K13" s="14"/>
      <c r="L13" s="7"/>
      <c r="M13" s="10"/>
      <c r="N13" s="10"/>
      <c r="O13" s="10"/>
      <c r="P13" s="10"/>
      <c r="Q13" s="10"/>
      <c r="R13" s="10"/>
      <c r="S13" s="9"/>
      <c r="T13" s="4"/>
      <c r="U13" s="15"/>
      <c r="V13" s="15"/>
      <c r="W13" s="15"/>
      <c r="X13" s="27"/>
    </row>
    <row r="14" spans="2:24" ht="60" customHeight="1" x14ac:dyDescent="0.25">
      <c r="B14" s="26"/>
      <c r="C14" s="5"/>
      <c r="D14" s="5"/>
      <c r="E14" s="5"/>
      <c r="F14" s="5"/>
      <c r="G14" s="5"/>
      <c r="H14" s="5"/>
      <c r="I14" s="7"/>
      <c r="J14" s="7"/>
      <c r="K14" s="7"/>
      <c r="L14" s="7"/>
      <c r="M14" s="8"/>
      <c r="N14" s="8"/>
      <c r="O14" s="8"/>
      <c r="P14" s="8"/>
      <c r="Q14" s="8"/>
      <c r="R14" s="8"/>
      <c r="S14" s="9"/>
      <c r="T14" s="4"/>
      <c r="U14" s="15"/>
      <c r="V14" s="15"/>
      <c r="W14" s="15"/>
      <c r="X14" s="27"/>
    </row>
    <row r="15" spans="2:24" ht="60" customHeight="1" x14ac:dyDescent="0.25">
      <c r="B15" s="26"/>
      <c r="C15" s="5"/>
      <c r="D15" s="5"/>
      <c r="E15" s="5"/>
      <c r="F15" s="5"/>
      <c r="G15" s="5"/>
      <c r="H15" s="5"/>
      <c r="I15" s="7"/>
      <c r="J15" s="7"/>
      <c r="K15" s="7"/>
      <c r="L15" s="7"/>
      <c r="M15" s="8"/>
      <c r="N15" s="8"/>
      <c r="O15" s="8"/>
      <c r="P15" s="8"/>
      <c r="Q15" s="8"/>
      <c r="R15" s="8"/>
      <c r="S15" s="9"/>
      <c r="T15" s="4"/>
      <c r="U15" s="15"/>
      <c r="V15" s="15"/>
      <c r="W15" s="15"/>
      <c r="X15" s="27"/>
    </row>
    <row r="16" spans="2:24" ht="60" customHeight="1" x14ac:dyDescent="0.25">
      <c r="B16" s="26"/>
      <c r="C16" s="5"/>
      <c r="D16" s="5"/>
      <c r="E16" s="5"/>
      <c r="F16" s="5"/>
      <c r="G16" s="5"/>
      <c r="H16" s="5"/>
      <c r="I16" s="7"/>
      <c r="J16" s="7"/>
      <c r="K16" s="7"/>
      <c r="L16" s="7"/>
      <c r="M16" s="8"/>
      <c r="N16" s="8"/>
      <c r="O16" s="8"/>
      <c r="P16" s="8"/>
      <c r="Q16" s="8"/>
      <c r="R16" s="8"/>
      <c r="S16" s="9"/>
      <c r="T16" s="4"/>
      <c r="U16" s="15"/>
      <c r="V16" s="15"/>
      <c r="W16" s="15"/>
      <c r="X16" s="27"/>
    </row>
    <row r="17" spans="1:24" ht="60" customHeight="1" x14ac:dyDescent="0.25">
      <c r="B17" s="26"/>
      <c r="C17" s="5"/>
      <c r="D17" s="5"/>
      <c r="E17" s="5"/>
      <c r="F17" s="5"/>
      <c r="G17" s="5"/>
      <c r="H17" s="5"/>
      <c r="I17" s="7"/>
      <c r="J17" s="7"/>
      <c r="K17" s="7"/>
      <c r="L17" s="7"/>
      <c r="M17" s="8"/>
      <c r="N17" s="8"/>
      <c r="O17" s="8"/>
      <c r="P17" s="8"/>
      <c r="Q17" s="8"/>
      <c r="R17" s="8"/>
      <c r="S17" s="9"/>
      <c r="T17" s="4"/>
      <c r="U17" s="15"/>
      <c r="V17" s="15"/>
      <c r="W17" s="15"/>
      <c r="X17" s="27"/>
    </row>
    <row r="18" spans="1:24" ht="60" customHeight="1" x14ac:dyDescent="0.25">
      <c r="B18" s="26"/>
      <c r="C18" s="5"/>
      <c r="D18" s="5"/>
      <c r="E18" s="5"/>
      <c r="F18" s="5"/>
      <c r="G18" s="5"/>
      <c r="H18" s="5"/>
      <c r="I18" s="7"/>
      <c r="J18" s="7"/>
      <c r="K18" s="7"/>
      <c r="L18" s="7"/>
      <c r="M18" s="8"/>
      <c r="N18" s="8"/>
      <c r="O18" s="8"/>
      <c r="P18" s="8"/>
      <c r="Q18" s="8"/>
      <c r="R18" s="8"/>
      <c r="S18" s="9"/>
      <c r="T18" s="4"/>
      <c r="U18" s="15"/>
      <c r="V18" s="15"/>
      <c r="W18" s="15"/>
      <c r="X18" s="27"/>
    </row>
    <row r="19" spans="1:24" ht="60" customHeight="1" x14ac:dyDescent="0.25">
      <c r="B19" s="28"/>
      <c r="C19" s="4"/>
      <c r="D19" s="4"/>
      <c r="E19" s="4"/>
      <c r="F19" s="4"/>
      <c r="G19" s="4"/>
      <c r="H19" s="4"/>
      <c r="I19" s="7"/>
      <c r="J19" s="7"/>
      <c r="K19" s="7"/>
      <c r="L19" s="7"/>
      <c r="M19" s="8"/>
      <c r="N19" s="8"/>
      <c r="O19" s="8"/>
      <c r="P19" s="8"/>
      <c r="Q19" s="8"/>
      <c r="R19" s="8"/>
      <c r="S19" s="9"/>
      <c r="T19" s="4"/>
      <c r="U19" s="15"/>
      <c r="V19" s="15"/>
      <c r="W19" s="15"/>
      <c r="X19" s="27"/>
    </row>
    <row r="20" spans="1:24" x14ac:dyDescent="0.25">
      <c r="S20" s="2"/>
    </row>
    <row r="21" spans="1:24" ht="15.75" thickBot="1" x14ac:dyDescent="0.3">
      <c r="F21" s="29"/>
      <c r="G21" s="29"/>
      <c r="H21" s="29"/>
      <c r="I21" s="29"/>
      <c r="J21" s="29"/>
      <c r="K21" s="6"/>
      <c r="L21" s="6"/>
      <c r="M21" s="6"/>
      <c r="R21" s="31"/>
      <c r="S21" s="31"/>
      <c r="T21" s="31"/>
      <c r="U21" s="31"/>
      <c r="V21" s="31"/>
    </row>
    <row r="22" spans="1:24" s="30" customFormat="1" ht="39" customHeight="1" x14ac:dyDescent="0.25">
      <c r="B22" s="365" t="s">
        <v>35</v>
      </c>
      <c r="C22" s="366"/>
      <c r="D22" s="366"/>
      <c r="E22" s="366"/>
      <c r="F22" s="366"/>
      <c r="G22" s="366" t="s">
        <v>36</v>
      </c>
      <c r="H22" s="366"/>
      <c r="I22" s="366"/>
      <c r="J22" s="366" t="s">
        <v>2</v>
      </c>
      <c r="K22" s="366"/>
      <c r="L22" s="366"/>
      <c r="M22" s="366"/>
      <c r="N22" s="366"/>
      <c r="O22" s="366" t="s">
        <v>3</v>
      </c>
      <c r="P22" s="366"/>
      <c r="Q22" s="379"/>
      <c r="R22" s="31"/>
      <c r="S22" s="31"/>
      <c r="T22" s="31"/>
      <c r="U22" s="31"/>
      <c r="V22" s="31"/>
    </row>
    <row r="23" spans="1:24" customFormat="1" ht="39" customHeight="1" x14ac:dyDescent="0.25">
      <c r="A23" s="11"/>
      <c r="B23" s="371" t="s">
        <v>37</v>
      </c>
      <c r="C23" s="372"/>
      <c r="D23" s="372"/>
      <c r="E23" s="372"/>
      <c r="F23" s="372"/>
      <c r="G23" s="375"/>
      <c r="H23" s="375"/>
      <c r="I23" s="375"/>
      <c r="J23" s="378"/>
      <c r="K23" s="378"/>
      <c r="L23" s="378"/>
      <c r="M23" s="378"/>
      <c r="N23" s="378"/>
      <c r="O23" s="363"/>
      <c r="P23" s="363"/>
      <c r="Q23" s="364"/>
      <c r="R23" s="31"/>
      <c r="S23" s="31"/>
      <c r="T23" s="31"/>
      <c r="U23" s="31"/>
      <c r="V23" s="31"/>
    </row>
    <row r="24" spans="1:24" customFormat="1" ht="39" customHeight="1" x14ac:dyDescent="0.25">
      <c r="A24" s="11"/>
      <c r="B24" s="369" t="s">
        <v>38</v>
      </c>
      <c r="C24" s="370"/>
      <c r="D24" s="370"/>
      <c r="E24" s="370"/>
      <c r="F24" s="370"/>
      <c r="G24" s="374"/>
      <c r="H24" s="374"/>
      <c r="I24" s="374"/>
      <c r="J24" s="377"/>
      <c r="K24" s="377"/>
      <c r="L24" s="377"/>
      <c r="M24" s="377"/>
      <c r="N24" s="377"/>
      <c r="O24" s="361"/>
      <c r="P24" s="361"/>
      <c r="Q24" s="362"/>
      <c r="R24" s="31"/>
      <c r="S24" s="31"/>
      <c r="T24" s="31"/>
      <c r="U24" s="31"/>
      <c r="V24" s="31"/>
    </row>
    <row r="25" spans="1:24" customFormat="1" ht="39" customHeight="1" thickBot="1" x14ac:dyDescent="0.3">
      <c r="A25" s="11"/>
      <c r="B25" s="367" t="s">
        <v>39</v>
      </c>
      <c r="C25" s="368"/>
      <c r="D25" s="368"/>
      <c r="E25" s="368"/>
      <c r="F25" s="368"/>
      <c r="G25" s="373"/>
      <c r="H25" s="373"/>
      <c r="I25" s="373"/>
      <c r="J25" s="376"/>
      <c r="K25" s="376"/>
      <c r="L25" s="376"/>
      <c r="M25" s="376"/>
      <c r="N25" s="376"/>
      <c r="O25" s="359"/>
      <c r="P25" s="359"/>
      <c r="Q25" s="360"/>
      <c r="R25" s="31"/>
      <c r="S25" s="31"/>
      <c r="T25" s="31"/>
      <c r="U25" s="31"/>
      <c r="V25" s="31"/>
    </row>
    <row r="26" spans="1:24" x14ac:dyDescent="0.25">
      <c r="C26" s="29"/>
      <c r="D26" s="29"/>
      <c r="E26" s="29"/>
      <c r="F26" s="29"/>
      <c r="G26" s="29"/>
      <c r="H26" s="29"/>
      <c r="I26" s="29"/>
      <c r="J26" s="29"/>
      <c r="K26" s="29"/>
      <c r="L26" s="29"/>
      <c r="M26" s="29"/>
      <c r="N26" s="29"/>
      <c r="O26" s="29"/>
      <c r="P26" s="29"/>
      <c r="Q26" s="29"/>
      <c r="R26" s="31"/>
      <c r="S26" s="31"/>
      <c r="T26" s="31"/>
      <c r="U26" s="31"/>
      <c r="V26" s="31"/>
    </row>
    <row r="27" spans="1:24" x14ac:dyDescent="0.25">
      <c r="C27" s="29"/>
      <c r="D27" s="29"/>
      <c r="E27" s="29"/>
      <c r="F27" s="29"/>
      <c r="G27" s="29"/>
      <c r="H27" s="29"/>
      <c r="I27" s="29"/>
      <c r="J27" s="29"/>
      <c r="K27" s="29"/>
      <c r="L27" s="29"/>
      <c r="M27" s="29"/>
      <c r="N27" s="29"/>
      <c r="O27" s="29"/>
      <c r="P27" s="29"/>
      <c r="Q27" s="29"/>
      <c r="R27" s="31"/>
      <c r="S27" s="31"/>
      <c r="T27" s="31"/>
      <c r="U27" s="31"/>
      <c r="V27" s="31"/>
    </row>
    <row r="28" spans="1:24" x14ac:dyDescent="0.25">
      <c r="C28" s="29"/>
      <c r="D28" s="29"/>
      <c r="E28" s="29"/>
      <c r="F28" s="29"/>
      <c r="G28" s="29"/>
      <c r="H28" s="29"/>
      <c r="I28" s="29"/>
      <c r="J28" s="29"/>
      <c r="K28" s="29"/>
      <c r="L28" s="29"/>
      <c r="M28" s="29"/>
      <c r="N28" s="29"/>
      <c r="O28" s="29"/>
      <c r="P28" s="29"/>
      <c r="Q28" s="29"/>
      <c r="R28" s="31"/>
      <c r="S28" s="31"/>
      <c r="T28" s="31"/>
      <c r="U28" s="31"/>
      <c r="V28" s="31"/>
    </row>
    <row r="29" spans="1:24" x14ac:dyDescent="0.25">
      <c r="C29" s="29"/>
      <c r="D29" s="29"/>
      <c r="E29" s="29"/>
      <c r="F29" s="29"/>
      <c r="G29" s="29"/>
      <c r="H29" s="29"/>
      <c r="I29" s="29"/>
      <c r="J29" s="29"/>
      <c r="K29" s="29"/>
      <c r="L29" s="29"/>
      <c r="M29" s="29"/>
      <c r="N29" s="29"/>
      <c r="O29" s="29"/>
      <c r="P29" s="29"/>
      <c r="Q29" s="29"/>
      <c r="R29" s="31"/>
      <c r="S29" s="31"/>
      <c r="T29" s="31"/>
      <c r="U29" s="31"/>
      <c r="V29" s="31"/>
    </row>
    <row r="30" spans="1:24" x14ac:dyDescent="0.25">
      <c r="G30" s="29"/>
      <c r="H30" s="29"/>
      <c r="I30" s="29"/>
      <c r="J30" s="29"/>
      <c r="K30" s="29"/>
      <c r="L30" s="29"/>
      <c r="M30" s="29"/>
      <c r="N30" s="29"/>
      <c r="O30" s="29"/>
      <c r="P30" s="29"/>
      <c r="Q30" s="29"/>
      <c r="R30" s="31"/>
      <c r="S30" s="31"/>
      <c r="T30" s="31"/>
      <c r="U30" s="31"/>
      <c r="V30" s="31"/>
    </row>
    <row r="31" spans="1:24" x14ac:dyDescent="0.25">
      <c r="J31" s="29"/>
      <c r="K31" s="29"/>
      <c r="L31" s="29"/>
      <c r="M31" s="29"/>
      <c r="N31" s="29"/>
      <c r="O31" s="29"/>
      <c r="P31" s="29"/>
      <c r="Q31" s="29"/>
      <c r="R31" s="31"/>
      <c r="S31" s="31"/>
      <c r="T31" s="31"/>
      <c r="U31" s="31"/>
      <c r="V31" s="31"/>
    </row>
    <row r="32" spans="1:24" x14ac:dyDescent="0.25">
      <c r="R32" s="31"/>
      <c r="S32" s="31"/>
      <c r="T32" s="31"/>
      <c r="U32" s="31"/>
      <c r="V32" s="31"/>
    </row>
  </sheetData>
  <mergeCells count="40">
    <mergeCell ref="O25:Q25"/>
    <mergeCell ref="O24:Q24"/>
    <mergeCell ref="O23:Q23"/>
    <mergeCell ref="B22:F22"/>
    <mergeCell ref="B25:F25"/>
    <mergeCell ref="B24:F24"/>
    <mergeCell ref="B23:F23"/>
    <mergeCell ref="G22:I22"/>
    <mergeCell ref="G25:I25"/>
    <mergeCell ref="G24:I24"/>
    <mergeCell ref="G23:I23"/>
    <mergeCell ref="J25:N25"/>
    <mergeCell ref="J24:N24"/>
    <mergeCell ref="J23:N23"/>
    <mergeCell ref="J22:N22"/>
    <mergeCell ref="O22:Q22"/>
    <mergeCell ref="H10:H11"/>
    <mergeCell ref="J10:L10"/>
    <mergeCell ref="M10:N10"/>
    <mergeCell ref="X10:X11"/>
    <mergeCell ref="R10:R11"/>
    <mergeCell ref="W10:W11"/>
    <mergeCell ref="S10:S11"/>
    <mergeCell ref="I10:I11"/>
    <mergeCell ref="B1:X1"/>
    <mergeCell ref="B4:F4"/>
    <mergeCell ref="G4:P4"/>
    <mergeCell ref="V6:X6"/>
    <mergeCell ref="H9:P9"/>
    <mergeCell ref="B6:F6"/>
    <mergeCell ref="G6:P6"/>
    <mergeCell ref="T6:U6"/>
    <mergeCell ref="F9:F10"/>
    <mergeCell ref="G9:G10"/>
    <mergeCell ref="B9:E9"/>
    <mergeCell ref="B10:E10"/>
    <mergeCell ref="O10:P10"/>
    <mergeCell ref="Q9:X9"/>
    <mergeCell ref="Q10:Q11"/>
    <mergeCell ref="T10:V10"/>
  </mergeCells>
  <pageMargins left="0.7" right="0.7" top="0.75" bottom="0.75" header="0.3" footer="0.3"/>
  <pageSetup scale="37"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20"/>
  <sheetViews>
    <sheetView topLeftCell="A19" workbookViewId="0">
      <selection activeCell="E12" sqref="E12"/>
    </sheetView>
  </sheetViews>
  <sheetFormatPr baseColWidth="10" defaultRowHeight="15" x14ac:dyDescent="0.25"/>
  <cols>
    <col min="1" max="1" width="14.28515625" customWidth="1"/>
    <col min="2" max="2" width="13.7109375" customWidth="1"/>
    <col min="3" max="3" width="10.7109375" customWidth="1"/>
    <col min="4" max="4" width="34.85546875" customWidth="1"/>
    <col min="5" max="5" width="38.85546875" customWidth="1"/>
  </cols>
  <sheetData>
    <row r="1" spans="1:7" x14ac:dyDescent="0.25">
      <c r="A1" s="643" t="s">
        <v>695</v>
      </c>
      <c r="B1" s="643"/>
      <c r="C1" s="643"/>
      <c r="D1" s="643"/>
      <c r="E1" s="643"/>
    </row>
    <row r="2" spans="1:7" x14ac:dyDescent="0.25">
      <c r="A2" s="643"/>
      <c r="B2" s="643"/>
      <c r="C2" s="643"/>
      <c r="D2" s="643"/>
      <c r="E2" s="643"/>
    </row>
    <row r="3" spans="1:7" ht="20.25" customHeight="1" x14ac:dyDescent="0.25">
      <c r="A3" s="210" t="s">
        <v>694</v>
      </c>
    </row>
    <row r="4" spans="1:7" ht="46.5" customHeight="1" x14ac:dyDescent="0.25">
      <c r="A4" s="322" t="s">
        <v>548</v>
      </c>
      <c r="B4" s="322" t="s">
        <v>542</v>
      </c>
      <c r="C4" s="322" t="s">
        <v>549</v>
      </c>
      <c r="D4" s="323" t="s">
        <v>543</v>
      </c>
      <c r="E4" s="323" t="s">
        <v>544</v>
      </c>
    </row>
    <row r="5" spans="1:7" ht="72" x14ac:dyDescent="0.25">
      <c r="A5" s="650" t="s">
        <v>663</v>
      </c>
      <c r="B5" s="654" t="s">
        <v>653</v>
      </c>
      <c r="C5" s="262">
        <v>5</v>
      </c>
      <c r="D5" s="264" t="s">
        <v>670</v>
      </c>
      <c r="E5" s="656" t="s">
        <v>707</v>
      </c>
      <c r="F5" s="263"/>
      <c r="G5" s="1"/>
    </row>
    <row r="6" spans="1:7" ht="36" x14ac:dyDescent="0.25">
      <c r="A6" s="651"/>
      <c r="B6" s="654"/>
      <c r="C6" s="262">
        <v>5</v>
      </c>
      <c r="D6" s="264" t="s">
        <v>671</v>
      </c>
      <c r="E6" s="657"/>
      <c r="F6" s="263"/>
      <c r="G6" s="1"/>
    </row>
    <row r="7" spans="1:7" ht="48" x14ac:dyDescent="0.25">
      <c r="A7" s="651"/>
      <c r="B7" s="654"/>
      <c r="C7" s="262">
        <v>3</v>
      </c>
      <c r="D7" s="264" t="s">
        <v>672</v>
      </c>
      <c r="E7" s="657"/>
      <c r="F7" s="263"/>
      <c r="G7" s="1"/>
    </row>
    <row r="8" spans="1:7" ht="36" x14ac:dyDescent="0.25">
      <c r="A8" s="651"/>
      <c r="B8" s="655"/>
      <c r="C8" s="262">
        <v>3</v>
      </c>
      <c r="D8" s="265" t="s">
        <v>673</v>
      </c>
      <c r="E8" s="657"/>
      <c r="F8" s="263"/>
      <c r="G8" s="1"/>
    </row>
    <row r="9" spans="1:7" ht="96" x14ac:dyDescent="0.25">
      <c r="A9" s="651"/>
      <c r="B9" s="653" t="s">
        <v>545</v>
      </c>
      <c r="C9" s="262">
        <v>4</v>
      </c>
      <c r="D9" s="267" t="s">
        <v>674</v>
      </c>
      <c r="E9" s="267" t="s">
        <v>678</v>
      </c>
      <c r="F9" s="266"/>
    </row>
    <row r="10" spans="1:7" ht="72" x14ac:dyDescent="0.25">
      <c r="A10" s="651"/>
      <c r="B10" s="654"/>
      <c r="C10" s="262">
        <v>4</v>
      </c>
      <c r="D10" s="264" t="s">
        <v>675</v>
      </c>
      <c r="E10" s="264" t="s">
        <v>708</v>
      </c>
      <c r="F10" s="263"/>
    </row>
    <row r="11" spans="1:7" ht="48" x14ac:dyDescent="0.25">
      <c r="A11" s="651"/>
      <c r="B11" s="654"/>
      <c r="C11" s="262">
        <v>3</v>
      </c>
      <c r="D11" s="264" t="s">
        <v>676</v>
      </c>
      <c r="E11" s="264" t="s">
        <v>679</v>
      </c>
      <c r="F11" s="263"/>
    </row>
    <row r="12" spans="1:7" ht="48" x14ac:dyDescent="0.25">
      <c r="A12" s="651"/>
      <c r="B12" s="654"/>
      <c r="C12" s="262">
        <v>3</v>
      </c>
      <c r="D12" s="265" t="s">
        <v>677</v>
      </c>
      <c r="E12" s="265" t="s">
        <v>680</v>
      </c>
      <c r="F12" s="263"/>
    </row>
    <row r="13" spans="1:7" ht="60" customHeight="1" x14ac:dyDescent="0.25">
      <c r="A13" s="651"/>
      <c r="B13" s="653" t="s">
        <v>546</v>
      </c>
      <c r="C13" s="262">
        <v>3</v>
      </c>
      <c r="D13" s="264" t="s">
        <v>681</v>
      </c>
      <c r="E13" s="264" t="s">
        <v>685</v>
      </c>
      <c r="F13" s="263"/>
    </row>
    <row r="14" spans="1:7" ht="48" x14ac:dyDescent="0.25">
      <c r="A14" s="651"/>
      <c r="B14" s="654"/>
      <c r="C14" s="262">
        <v>2</v>
      </c>
      <c r="D14" s="264" t="s">
        <v>682</v>
      </c>
      <c r="E14" s="264" t="s">
        <v>709</v>
      </c>
      <c r="F14" s="263"/>
    </row>
    <row r="15" spans="1:7" ht="27" customHeight="1" x14ac:dyDescent="0.25">
      <c r="A15" s="651"/>
      <c r="B15" s="654"/>
      <c r="C15" s="262">
        <v>2</v>
      </c>
      <c r="D15" s="264" t="s">
        <v>683</v>
      </c>
      <c r="E15" s="264" t="s">
        <v>686</v>
      </c>
      <c r="F15" s="263"/>
    </row>
    <row r="16" spans="1:7" ht="27.75" customHeight="1" x14ac:dyDescent="0.25">
      <c r="A16" s="651"/>
      <c r="B16" s="654"/>
      <c r="C16" s="262">
        <v>3</v>
      </c>
      <c r="D16" s="265" t="s">
        <v>684</v>
      </c>
      <c r="E16" s="265" t="s">
        <v>687</v>
      </c>
      <c r="F16" s="263"/>
    </row>
    <row r="17" spans="1:6" ht="60" customHeight="1" x14ac:dyDescent="0.25">
      <c r="A17" s="651"/>
      <c r="B17" s="649" t="s">
        <v>547</v>
      </c>
      <c r="C17" s="262">
        <v>5</v>
      </c>
      <c r="D17" s="267" t="s">
        <v>688</v>
      </c>
      <c r="E17" s="267" t="s">
        <v>691</v>
      </c>
      <c r="F17" s="266"/>
    </row>
    <row r="18" spans="1:6" ht="48" x14ac:dyDescent="0.25">
      <c r="A18" s="651"/>
      <c r="B18" s="649"/>
      <c r="C18" s="262">
        <v>2</v>
      </c>
      <c r="D18" s="264" t="s">
        <v>689</v>
      </c>
      <c r="E18" s="646" t="s">
        <v>692</v>
      </c>
      <c r="F18" s="263"/>
    </row>
    <row r="19" spans="1:6" ht="48" x14ac:dyDescent="0.25">
      <c r="A19" s="651"/>
      <c r="B19" s="649"/>
      <c r="C19" s="262">
        <v>2</v>
      </c>
      <c r="D19" s="264" t="s">
        <v>693</v>
      </c>
      <c r="E19" s="647"/>
      <c r="F19" s="263"/>
    </row>
    <row r="20" spans="1:6" ht="60" customHeight="1" x14ac:dyDescent="0.25">
      <c r="A20" s="652"/>
      <c r="B20" s="649"/>
      <c r="C20" s="262">
        <v>3</v>
      </c>
      <c r="D20" s="264" t="s">
        <v>690</v>
      </c>
      <c r="E20" s="648"/>
      <c r="F20" s="263"/>
    </row>
  </sheetData>
  <mergeCells count="8">
    <mergeCell ref="E18:E20"/>
    <mergeCell ref="B17:B20"/>
    <mergeCell ref="A5:A20"/>
    <mergeCell ref="A1:E2"/>
    <mergeCell ref="B9:B12"/>
    <mergeCell ref="B13:B16"/>
    <mergeCell ref="B5:B8"/>
    <mergeCell ref="E5:E8"/>
  </mergeCell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E6"/>
  <sheetViews>
    <sheetView zoomScale="80" zoomScaleNormal="80" workbookViewId="0">
      <selection activeCell="B2" sqref="B2:E6"/>
    </sheetView>
  </sheetViews>
  <sheetFormatPr baseColWidth="10" defaultRowHeight="15" x14ac:dyDescent="0.25"/>
  <cols>
    <col min="2" max="2" width="16.28515625" customWidth="1"/>
    <col min="3" max="3" width="78.5703125" customWidth="1"/>
    <col min="4" max="4" width="22.7109375" hidden="1" customWidth="1"/>
    <col min="5" max="5" width="13.5703125" hidden="1" customWidth="1"/>
  </cols>
  <sheetData>
    <row r="1" spans="2:5" ht="15.75" thickBot="1" x14ac:dyDescent="0.3">
      <c r="B1" s="210" t="s">
        <v>699</v>
      </c>
    </row>
    <row r="2" spans="2:5" ht="15.75" customHeight="1" thickBot="1" x14ac:dyDescent="0.3">
      <c r="B2" s="604" t="s">
        <v>578</v>
      </c>
      <c r="C2" s="602" t="s">
        <v>579</v>
      </c>
      <c r="D2" s="635"/>
      <c r="E2" s="603"/>
    </row>
    <row r="3" spans="2:5" ht="18.75" customHeight="1" thickBot="1" x14ac:dyDescent="0.3">
      <c r="B3" s="605"/>
      <c r="C3" s="324" t="s">
        <v>21</v>
      </c>
      <c r="D3" s="324" t="s">
        <v>22</v>
      </c>
      <c r="E3" s="324" t="s">
        <v>585</v>
      </c>
    </row>
    <row r="4" spans="2:5" ht="126.75" customHeight="1" x14ac:dyDescent="0.25">
      <c r="B4" s="609" t="s">
        <v>638</v>
      </c>
      <c r="C4" s="658" t="s">
        <v>710</v>
      </c>
      <c r="D4" s="661"/>
      <c r="E4" s="661"/>
    </row>
    <row r="5" spans="2:5" ht="93.75" customHeight="1" x14ac:dyDescent="0.25">
      <c r="B5" s="610"/>
      <c r="C5" s="659"/>
      <c r="D5" s="662"/>
      <c r="E5" s="662"/>
    </row>
    <row r="6" spans="2:5" ht="409.5" customHeight="1" thickBot="1" x14ac:dyDescent="0.3">
      <c r="B6" s="611"/>
      <c r="C6" s="660"/>
      <c r="D6" s="663"/>
      <c r="E6" s="663"/>
    </row>
  </sheetData>
  <mergeCells count="6">
    <mergeCell ref="B2:B3"/>
    <mergeCell ref="C2:E2"/>
    <mergeCell ref="B4:B6"/>
    <mergeCell ref="C4:C6"/>
    <mergeCell ref="D4:D6"/>
    <mergeCell ref="E4:E6"/>
  </mergeCells>
  <pageMargins left="0.70866141732283472" right="0.70866141732283472" top="0.74803149606299213" bottom="0.74803149606299213" header="0.31496062992125984" footer="0.31496062992125984"/>
  <pageSetup paperSize="9" scale="7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4:I11"/>
  <sheetViews>
    <sheetView workbookViewId="0">
      <selection activeCell="B5" sqref="B5:I11"/>
    </sheetView>
  </sheetViews>
  <sheetFormatPr baseColWidth="10" defaultRowHeight="15" x14ac:dyDescent="0.25"/>
  <cols>
    <col min="2" max="2" width="7.140625" customWidth="1"/>
    <col min="3" max="3" width="18.140625" customWidth="1"/>
    <col min="4" max="4" width="15.28515625" customWidth="1"/>
    <col min="5" max="5" width="7.42578125" customWidth="1"/>
    <col min="6" max="6" width="7.140625" customWidth="1"/>
    <col min="7" max="7" width="17.5703125" customWidth="1"/>
    <col min="8" max="8" width="16" customWidth="1"/>
    <col min="9" max="9" width="30.42578125" customWidth="1"/>
  </cols>
  <sheetData>
    <row r="4" spans="2:9" ht="15.75" thickBot="1" x14ac:dyDescent="0.3">
      <c r="B4" s="210"/>
    </row>
    <row r="5" spans="2:9" ht="19.5" customHeight="1" x14ac:dyDescent="0.25">
      <c r="B5" s="669" t="s">
        <v>654</v>
      </c>
      <c r="C5" s="672" t="s">
        <v>655</v>
      </c>
      <c r="D5" s="604" t="s">
        <v>656</v>
      </c>
      <c r="F5" s="669" t="s">
        <v>657</v>
      </c>
      <c r="G5" s="672" t="s">
        <v>655</v>
      </c>
      <c r="H5" s="667" t="s">
        <v>656</v>
      </c>
      <c r="I5" s="604" t="s">
        <v>7</v>
      </c>
    </row>
    <row r="6" spans="2:9" ht="15.75" thickBot="1" x14ac:dyDescent="0.3">
      <c r="B6" s="670"/>
      <c r="C6" s="673"/>
      <c r="D6" s="605"/>
      <c r="F6" s="670"/>
      <c r="G6" s="673"/>
      <c r="H6" s="668"/>
      <c r="I6" s="605"/>
    </row>
    <row r="7" spans="2:9" ht="45" customHeight="1" thickBot="1" x14ac:dyDescent="0.3">
      <c r="B7" s="670"/>
      <c r="C7" s="250" t="s">
        <v>658</v>
      </c>
      <c r="D7" s="251"/>
      <c r="F7" s="670"/>
      <c r="G7" s="250" t="s">
        <v>658</v>
      </c>
      <c r="H7" s="256"/>
      <c r="I7" s="664" t="s">
        <v>706</v>
      </c>
    </row>
    <row r="8" spans="2:9" ht="45" customHeight="1" thickBot="1" x14ac:dyDescent="0.3">
      <c r="B8" s="670"/>
      <c r="C8" s="250" t="s">
        <v>659</v>
      </c>
      <c r="D8" s="251"/>
      <c r="F8" s="670"/>
      <c r="G8" s="250" t="s">
        <v>659</v>
      </c>
      <c r="H8" s="256"/>
      <c r="I8" s="665"/>
    </row>
    <row r="9" spans="2:9" ht="59.25" customHeight="1" thickBot="1" x14ac:dyDescent="0.3">
      <c r="B9" s="670"/>
      <c r="C9" s="250" t="s">
        <v>660</v>
      </c>
      <c r="D9" s="251">
        <v>75</v>
      </c>
      <c r="F9" s="670"/>
      <c r="G9" s="250" t="s">
        <v>660</v>
      </c>
      <c r="H9" s="256">
        <v>75</v>
      </c>
      <c r="I9" s="665"/>
    </row>
    <row r="10" spans="2:9" ht="45" customHeight="1" thickBot="1" x14ac:dyDescent="0.3">
      <c r="B10" s="670"/>
      <c r="C10" s="250" t="s">
        <v>661</v>
      </c>
      <c r="D10" s="251"/>
      <c r="F10" s="670"/>
      <c r="G10" s="250" t="s">
        <v>661</v>
      </c>
      <c r="H10" s="256"/>
      <c r="I10" s="665"/>
    </row>
    <row r="11" spans="2:9" ht="45" customHeight="1" thickBot="1" x14ac:dyDescent="0.3">
      <c r="B11" s="671"/>
      <c r="C11" s="252" t="s">
        <v>662</v>
      </c>
      <c r="D11" s="253"/>
      <c r="F11" s="671"/>
      <c r="G11" s="252" t="s">
        <v>662</v>
      </c>
      <c r="H11" s="257"/>
      <c r="I11" s="666"/>
    </row>
  </sheetData>
  <mergeCells count="8">
    <mergeCell ref="I5:I6"/>
    <mergeCell ref="I7:I11"/>
    <mergeCell ref="H5:H6"/>
    <mergeCell ref="B5:B11"/>
    <mergeCell ref="C5:C6"/>
    <mergeCell ref="D5:D6"/>
    <mergeCell ref="F5:F11"/>
    <mergeCell ref="G5:G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view="pageBreakPreview" topLeftCell="M1" zoomScaleSheetLayoutView="100" workbookViewId="0">
      <selection activeCell="O24" sqref="O24:O33"/>
    </sheetView>
  </sheetViews>
  <sheetFormatPr baseColWidth="10" defaultRowHeight="15" x14ac:dyDescent="0.25"/>
  <cols>
    <col min="1" max="1" width="50.7109375" style="144" hidden="1" customWidth="1"/>
    <col min="2" max="2" width="15.7109375" style="144" hidden="1" customWidth="1"/>
    <col min="3" max="4" width="2.7109375" style="145" hidden="1" customWidth="1"/>
    <col min="5" max="5" width="8.5703125" style="145" hidden="1" customWidth="1"/>
    <col min="6" max="6" width="6.85546875" style="145" hidden="1" customWidth="1"/>
    <col min="7" max="7" width="6.7109375" style="145" hidden="1" customWidth="1"/>
    <col min="8" max="8" width="0" style="145" hidden="1" customWidth="1"/>
    <col min="9" max="9" width="33.7109375" style="144" hidden="1" customWidth="1"/>
    <col min="10" max="10" width="10.7109375" style="145" hidden="1" customWidth="1"/>
    <col min="11" max="11" width="7.85546875" style="145" hidden="1" customWidth="1"/>
    <col min="12" max="12" width="2.7109375" style="145" hidden="1" customWidth="1"/>
    <col min="13" max="13" width="2.7109375" style="145" customWidth="1"/>
    <col min="14" max="14" width="7" style="146" customWidth="1"/>
    <col min="15" max="15" width="12.140625" style="144" customWidth="1"/>
    <col min="16" max="16" width="13.5703125" style="144" customWidth="1"/>
    <col min="17" max="17" width="37.5703125" style="147" customWidth="1"/>
    <col min="18" max="19" width="2.7109375" style="145" customWidth="1"/>
    <col min="20" max="20" width="42.85546875" style="145" customWidth="1"/>
    <col min="21" max="21" width="16.42578125" style="145" customWidth="1"/>
    <col min="22" max="22" width="18.140625" style="145" customWidth="1"/>
  </cols>
  <sheetData>
    <row r="1" spans="1:22" s="40" customFormat="1" ht="15.75" x14ac:dyDescent="0.25">
      <c r="A1" s="391" t="s">
        <v>114</v>
      </c>
      <c r="B1" s="391"/>
      <c r="E1" s="380" t="s">
        <v>115</v>
      </c>
      <c r="F1" s="380"/>
      <c r="G1" s="380"/>
      <c r="H1" s="380"/>
      <c r="I1" s="380"/>
      <c r="J1" s="380"/>
      <c r="K1" s="380"/>
      <c r="N1" s="380" t="s">
        <v>116</v>
      </c>
      <c r="O1" s="380"/>
      <c r="P1" s="380"/>
      <c r="Q1" s="380"/>
      <c r="T1" s="380" t="s">
        <v>117</v>
      </c>
      <c r="U1" s="380"/>
      <c r="V1" s="380"/>
    </row>
    <row r="2" spans="1:22" ht="15.75" thickBot="1" x14ac:dyDescent="0.3"/>
    <row r="3" spans="1:22" ht="15.75" thickBot="1" x14ac:dyDescent="0.3">
      <c r="A3" s="148" t="s">
        <v>118</v>
      </c>
      <c r="B3" s="149" t="s">
        <v>119</v>
      </c>
      <c r="E3" s="150"/>
      <c r="F3" s="150" t="s">
        <v>120</v>
      </c>
      <c r="G3" s="150"/>
      <c r="H3" s="150"/>
      <c r="I3" s="151" t="s">
        <v>121</v>
      </c>
      <c r="J3" s="150" t="s">
        <v>122</v>
      </c>
      <c r="K3" s="150"/>
      <c r="N3" s="152" t="s">
        <v>123</v>
      </c>
      <c r="O3" s="153" t="s">
        <v>124</v>
      </c>
      <c r="P3" s="153" t="s">
        <v>125</v>
      </c>
      <c r="Q3" s="154" t="s">
        <v>126</v>
      </c>
      <c r="T3" s="155" t="s">
        <v>127</v>
      </c>
      <c r="U3" s="155" t="s">
        <v>122</v>
      </c>
      <c r="V3" s="155" t="s">
        <v>128</v>
      </c>
    </row>
    <row r="4" spans="1:22" ht="15" customHeight="1" x14ac:dyDescent="0.25">
      <c r="A4" s="156" t="s">
        <v>129</v>
      </c>
      <c r="B4" s="381" t="s">
        <v>130</v>
      </c>
      <c r="E4" s="157" t="s">
        <v>131</v>
      </c>
      <c r="F4" s="157"/>
      <c r="G4" s="157"/>
      <c r="H4" s="157" t="s">
        <v>131</v>
      </c>
      <c r="I4" s="158" t="s">
        <v>132</v>
      </c>
      <c r="J4" s="157" t="s">
        <v>133</v>
      </c>
      <c r="K4" s="159" t="s">
        <v>134</v>
      </c>
      <c r="N4" s="384">
        <v>1</v>
      </c>
      <c r="O4" s="387" t="s">
        <v>135</v>
      </c>
      <c r="P4" s="387" t="s">
        <v>136</v>
      </c>
      <c r="Q4" s="160" t="s">
        <v>137</v>
      </c>
      <c r="T4" s="155" t="s">
        <v>138</v>
      </c>
      <c r="U4" s="155" t="s">
        <v>139</v>
      </c>
      <c r="V4" s="155"/>
    </row>
    <row r="5" spans="1:22" ht="22.5" x14ac:dyDescent="0.25">
      <c r="A5" s="156" t="s">
        <v>140</v>
      </c>
      <c r="B5" s="382"/>
      <c r="E5" s="161" t="s">
        <v>131</v>
      </c>
      <c r="F5" s="161" t="s">
        <v>141</v>
      </c>
      <c r="G5" s="161"/>
      <c r="H5" s="161" t="s">
        <v>142</v>
      </c>
      <c r="I5" s="162" t="s">
        <v>143</v>
      </c>
      <c r="J5" s="161" t="s">
        <v>144</v>
      </c>
      <c r="K5" s="163" t="s">
        <v>134</v>
      </c>
      <c r="N5" s="385"/>
      <c r="O5" s="388"/>
      <c r="P5" s="388"/>
      <c r="Q5" s="160" t="s">
        <v>145</v>
      </c>
      <c r="T5" s="164" t="s">
        <v>146</v>
      </c>
      <c r="U5" s="165" t="s">
        <v>147</v>
      </c>
      <c r="V5" s="165" t="s">
        <v>148</v>
      </c>
    </row>
    <row r="6" spans="1:22" ht="22.5" x14ac:dyDescent="0.25">
      <c r="A6" s="156" t="s">
        <v>149</v>
      </c>
      <c r="B6" s="383"/>
      <c r="E6" s="166" t="s">
        <v>131</v>
      </c>
      <c r="F6" s="166" t="s">
        <v>141</v>
      </c>
      <c r="G6" s="166" t="s">
        <v>131</v>
      </c>
      <c r="H6" s="166" t="s">
        <v>150</v>
      </c>
      <c r="I6" s="167" t="s">
        <v>151</v>
      </c>
      <c r="J6" s="166" t="s">
        <v>152</v>
      </c>
      <c r="K6" s="168" t="s">
        <v>134</v>
      </c>
      <c r="N6" s="385"/>
      <c r="O6" s="388"/>
      <c r="P6" s="388"/>
      <c r="Q6" s="160" t="s">
        <v>153</v>
      </c>
      <c r="T6" s="164" t="s">
        <v>154</v>
      </c>
      <c r="U6" s="165" t="s">
        <v>155</v>
      </c>
      <c r="V6" s="165" t="s">
        <v>156</v>
      </c>
    </row>
    <row r="7" spans="1:22" ht="22.5" x14ac:dyDescent="0.25">
      <c r="A7" s="169" t="s">
        <v>157</v>
      </c>
      <c r="B7" s="390" t="s">
        <v>158</v>
      </c>
      <c r="E7" s="166" t="s">
        <v>131</v>
      </c>
      <c r="F7" s="166" t="s">
        <v>141</v>
      </c>
      <c r="G7" s="166" t="s">
        <v>159</v>
      </c>
      <c r="H7" s="166" t="s">
        <v>160</v>
      </c>
      <c r="I7" s="167" t="s">
        <v>161</v>
      </c>
      <c r="J7" s="166" t="s">
        <v>162</v>
      </c>
      <c r="K7" s="168" t="s">
        <v>134</v>
      </c>
      <c r="N7" s="385"/>
      <c r="O7" s="388"/>
      <c r="P7" s="388"/>
      <c r="Q7" s="160" t="s">
        <v>163</v>
      </c>
      <c r="T7" s="164" t="s">
        <v>164</v>
      </c>
      <c r="U7" s="165" t="s">
        <v>165</v>
      </c>
      <c r="V7" s="165" t="s">
        <v>166</v>
      </c>
    </row>
    <row r="8" spans="1:22" ht="22.5" x14ac:dyDescent="0.25">
      <c r="A8" s="169" t="s">
        <v>167</v>
      </c>
      <c r="B8" s="390"/>
      <c r="E8" s="166" t="s">
        <v>131</v>
      </c>
      <c r="F8" s="166" t="s">
        <v>141</v>
      </c>
      <c r="G8" s="166" t="s">
        <v>168</v>
      </c>
      <c r="H8" s="166" t="s">
        <v>169</v>
      </c>
      <c r="I8" s="167" t="s">
        <v>170</v>
      </c>
      <c r="J8" s="166" t="s">
        <v>171</v>
      </c>
      <c r="K8" s="168" t="s">
        <v>134</v>
      </c>
      <c r="N8" s="385"/>
      <c r="O8" s="388"/>
      <c r="P8" s="388"/>
      <c r="Q8" s="160" t="s">
        <v>172</v>
      </c>
      <c r="T8" s="164" t="s">
        <v>173</v>
      </c>
      <c r="U8" s="165" t="s">
        <v>174</v>
      </c>
      <c r="V8" s="165" t="s">
        <v>175</v>
      </c>
    </row>
    <row r="9" spans="1:22" ht="34.5" thickBot="1" x14ac:dyDescent="0.3">
      <c r="A9" s="169" t="s">
        <v>176</v>
      </c>
      <c r="B9" s="390"/>
      <c r="E9" s="166" t="s">
        <v>131</v>
      </c>
      <c r="F9" s="166" t="s">
        <v>141</v>
      </c>
      <c r="G9" s="166" t="s">
        <v>177</v>
      </c>
      <c r="H9" s="166" t="s">
        <v>178</v>
      </c>
      <c r="I9" s="167" t="s">
        <v>179</v>
      </c>
      <c r="J9" s="166" t="s">
        <v>180</v>
      </c>
      <c r="K9" s="168" t="s">
        <v>134</v>
      </c>
      <c r="N9" s="386"/>
      <c r="O9" s="389"/>
      <c r="P9" s="389"/>
      <c r="Q9" s="170" t="s">
        <v>181</v>
      </c>
      <c r="T9" s="164" t="s">
        <v>182</v>
      </c>
      <c r="U9" s="165" t="s">
        <v>183</v>
      </c>
      <c r="V9" s="165" t="s">
        <v>184</v>
      </c>
    </row>
    <row r="10" spans="1:22" ht="22.5" x14ac:dyDescent="0.25">
      <c r="A10" s="156" t="s">
        <v>185</v>
      </c>
      <c r="B10" s="156" t="s">
        <v>186</v>
      </c>
      <c r="E10" s="166" t="s">
        <v>131</v>
      </c>
      <c r="F10" s="166" t="s">
        <v>141</v>
      </c>
      <c r="G10" s="166" t="s">
        <v>187</v>
      </c>
      <c r="H10" s="166" t="s">
        <v>188</v>
      </c>
      <c r="I10" s="167" t="s">
        <v>189</v>
      </c>
      <c r="J10" s="166" t="s">
        <v>190</v>
      </c>
      <c r="K10" s="168" t="s">
        <v>134</v>
      </c>
      <c r="N10" s="392">
        <v>2</v>
      </c>
      <c r="O10" s="395" t="s">
        <v>191</v>
      </c>
      <c r="P10" s="395" t="s">
        <v>192</v>
      </c>
      <c r="Q10" s="171" t="s">
        <v>193</v>
      </c>
      <c r="T10" s="164" t="s">
        <v>194</v>
      </c>
      <c r="U10" s="165" t="s">
        <v>195</v>
      </c>
      <c r="V10" s="165" t="s">
        <v>196</v>
      </c>
    </row>
    <row r="11" spans="1:22" ht="22.5" x14ac:dyDescent="0.25">
      <c r="A11" s="169" t="s">
        <v>197</v>
      </c>
      <c r="B11" s="390" t="s">
        <v>198</v>
      </c>
      <c r="E11" s="166" t="s">
        <v>131</v>
      </c>
      <c r="F11" s="166" t="s">
        <v>141</v>
      </c>
      <c r="G11" s="166" t="s">
        <v>199</v>
      </c>
      <c r="H11" s="166" t="s">
        <v>200</v>
      </c>
      <c r="I11" s="167" t="s">
        <v>201</v>
      </c>
      <c r="J11" s="166" t="s">
        <v>202</v>
      </c>
      <c r="K11" s="168" t="s">
        <v>134</v>
      </c>
      <c r="N11" s="393"/>
      <c r="O11" s="396"/>
      <c r="P11" s="396"/>
      <c r="Q11" s="171" t="s">
        <v>203</v>
      </c>
      <c r="T11" s="172" t="s">
        <v>204</v>
      </c>
      <c r="U11" s="173" t="s">
        <v>205</v>
      </c>
      <c r="V11" s="173" t="s">
        <v>206</v>
      </c>
    </row>
    <row r="12" spans="1:22" ht="15.75" thickBot="1" x14ac:dyDescent="0.3">
      <c r="A12" s="169" t="s">
        <v>207</v>
      </c>
      <c r="B12" s="390"/>
      <c r="E12" s="166" t="s">
        <v>131</v>
      </c>
      <c r="F12" s="166" t="s">
        <v>141</v>
      </c>
      <c r="G12" s="166" t="s">
        <v>208</v>
      </c>
      <c r="H12" s="166" t="s">
        <v>209</v>
      </c>
      <c r="I12" s="167" t="s">
        <v>210</v>
      </c>
      <c r="J12" s="166" t="s">
        <v>211</v>
      </c>
      <c r="K12" s="168" t="s">
        <v>134</v>
      </c>
      <c r="N12" s="394"/>
      <c r="O12" s="397"/>
      <c r="P12" s="397"/>
      <c r="Q12" s="174" t="s">
        <v>212</v>
      </c>
      <c r="T12" s="175" t="s">
        <v>213</v>
      </c>
      <c r="U12" s="176" t="s">
        <v>214</v>
      </c>
      <c r="V12" s="176" t="s">
        <v>74</v>
      </c>
    </row>
    <row r="13" spans="1:22" x14ac:dyDescent="0.25">
      <c r="A13" s="169" t="s">
        <v>215</v>
      </c>
      <c r="B13" s="390"/>
      <c r="E13" s="177" t="s">
        <v>216</v>
      </c>
      <c r="F13" s="177"/>
      <c r="G13" s="177"/>
      <c r="H13" s="177" t="s">
        <v>216</v>
      </c>
      <c r="I13" s="178" t="s">
        <v>217</v>
      </c>
      <c r="J13" s="177" t="s">
        <v>218</v>
      </c>
      <c r="K13" s="179" t="s">
        <v>134</v>
      </c>
      <c r="N13" s="384">
        <v>3</v>
      </c>
      <c r="O13" s="387" t="s">
        <v>219</v>
      </c>
      <c r="P13" s="387" t="s">
        <v>220</v>
      </c>
      <c r="Q13" s="180" t="s">
        <v>221</v>
      </c>
      <c r="T13" s="164" t="s">
        <v>222</v>
      </c>
      <c r="U13" s="165" t="s">
        <v>222</v>
      </c>
      <c r="V13" s="165" t="s">
        <v>223</v>
      </c>
    </row>
    <row r="14" spans="1:22" x14ac:dyDescent="0.25">
      <c r="A14" s="169" t="s">
        <v>224</v>
      </c>
      <c r="B14" s="390"/>
      <c r="E14" s="161" t="s">
        <v>216</v>
      </c>
      <c r="F14" s="161" t="s">
        <v>225</v>
      </c>
      <c r="G14" s="161"/>
      <c r="H14" s="161" t="s">
        <v>226</v>
      </c>
      <c r="I14" s="162" t="s">
        <v>227</v>
      </c>
      <c r="J14" s="161" t="s">
        <v>228</v>
      </c>
      <c r="K14" s="163" t="s">
        <v>134</v>
      </c>
      <c r="N14" s="385"/>
      <c r="O14" s="388"/>
      <c r="P14" s="388"/>
      <c r="Q14" s="180" t="s">
        <v>229</v>
      </c>
      <c r="T14" s="181" t="s">
        <v>230</v>
      </c>
      <c r="U14" s="182" t="s">
        <v>231</v>
      </c>
      <c r="V14" s="182" t="s">
        <v>232</v>
      </c>
    </row>
    <row r="15" spans="1:22" ht="22.5" x14ac:dyDescent="0.25">
      <c r="A15" s="156" t="s">
        <v>233</v>
      </c>
      <c r="B15" s="156" t="s">
        <v>234</v>
      </c>
      <c r="E15" s="166" t="s">
        <v>216</v>
      </c>
      <c r="F15" s="166" t="s">
        <v>225</v>
      </c>
      <c r="G15" s="166" t="s">
        <v>131</v>
      </c>
      <c r="H15" s="166" t="s">
        <v>235</v>
      </c>
      <c r="I15" s="167" t="s">
        <v>236</v>
      </c>
      <c r="J15" s="166" t="s">
        <v>237</v>
      </c>
      <c r="K15" s="168" t="s">
        <v>134</v>
      </c>
      <c r="N15" s="385"/>
      <c r="O15" s="388"/>
      <c r="P15" s="388"/>
      <c r="Q15" s="180" t="s">
        <v>238</v>
      </c>
      <c r="T15" s="164" t="s">
        <v>239</v>
      </c>
      <c r="U15" s="165" t="s">
        <v>240</v>
      </c>
      <c r="V15" s="165" t="s">
        <v>241</v>
      </c>
    </row>
    <row r="16" spans="1:22" ht="22.5" x14ac:dyDescent="0.25">
      <c r="A16" s="169" t="s">
        <v>242</v>
      </c>
      <c r="B16" s="183" t="s">
        <v>243</v>
      </c>
      <c r="E16" s="166" t="s">
        <v>216</v>
      </c>
      <c r="F16" s="166" t="s">
        <v>225</v>
      </c>
      <c r="G16" s="166" t="s">
        <v>159</v>
      </c>
      <c r="H16" s="166" t="s">
        <v>244</v>
      </c>
      <c r="I16" s="167" t="s">
        <v>245</v>
      </c>
      <c r="J16" s="166" t="s">
        <v>246</v>
      </c>
      <c r="K16" s="168" t="s">
        <v>134</v>
      </c>
      <c r="N16" s="385"/>
      <c r="O16" s="388"/>
      <c r="P16" s="388"/>
      <c r="Q16" s="180" t="s">
        <v>247</v>
      </c>
      <c r="T16" s="175" t="s">
        <v>248</v>
      </c>
      <c r="U16" s="176" t="s">
        <v>249</v>
      </c>
      <c r="V16" s="176" t="s">
        <v>75</v>
      </c>
    </row>
    <row r="17" spans="5:22" x14ac:dyDescent="0.25">
      <c r="E17" s="166" t="s">
        <v>216</v>
      </c>
      <c r="F17" s="166" t="s">
        <v>225</v>
      </c>
      <c r="G17" s="166" t="s">
        <v>168</v>
      </c>
      <c r="H17" s="166" t="s">
        <v>250</v>
      </c>
      <c r="I17" s="167" t="s">
        <v>251</v>
      </c>
      <c r="J17" s="166" t="s">
        <v>252</v>
      </c>
      <c r="K17" s="168" t="s">
        <v>134</v>
      </c>
      <c r="N17" s="385"/>
      <c r="O17" s="388"/>
      <c r="P17" s="388"/>
      <c r="Q17" s="180" t="s">
        <v>253</v>
      </c>
      <c r="T17" s="164" t="s">
        <v>254</v>
      </c>
      <c r="U17" s="165" t="s">
        <v>222</v>
      </c>
      <c r="V17" s="165" t="s">
        <v>223</v>
      </c>
    </row>
    <row r="18" spans="5:22" x14ac:dyDescent="0.25">
      <c r="E18" s="166" t="s">
        <v>216</v>
      </c>
      <c r="F18" s="166" t="s">
        <v>225</v>
      </c>
      <c r="G18" s="166" t="s">
        <v>177</v>
      </c>
      <c r="H18" s="166" t="s">
        <v>255</v>
      </c>
      <c r="I18" s="167" t="s">
        <v>256</v>
      </c>
      <c r="J18" s="166" t="s">
        <v>257</v>
      </c>
      <c r="K18" s="168" t="s">
        <v>134</v>
      </c>
      <c r="N18" s="385"/>
      <c r="O18" s="388"/>
      <c r="P18" s="388"/>
      <c r="Q18" s="180" t="s">
        <v>258</v>
      </c>
      <c r="T18" s="184" t="s">
        <v>259</v>
      </c>
      <c r="U18" s="185" t="s">
        <v>260</v>
      </c>
      <c r="V18" s="185" t="s">
        <v>261</v>
      </c>
    </row>
    <row r="19" spans="5:22" x14ac:dyDescent="0.25">
      <c r="E19" s="166" t="s">
        <v>216</v>
      </c>
      <c r="F19" s="166" t="s">
        <v>225</v>
      </c>
      <c r="G19" s="166" t="s">
        <v>187</v>
      </c>
      <c r="H19" s="166" t="s">
        <v>262</v>
      </c>
      <c r="I19" s="167" t="s">
        <v>263</v>
      </c>
      <c r="J19" s="166" t="s">
        <v>264</v>
      </c>
      <c r="K19" s="168" t="s">
        <v>134</v>
      </c>
      <c r="N19" s="385"/>
      <c r="O19" s="388"/>
      <c r="P19" s="388"/>
      <c r="Q19" s="180" t="s">
        <v>265</v>
      </c>
      <c r="T19" s="186" t="s">
        <v>266</v>
      </c>
      <c r="U19" s="187" t="s">
        <v>267</v>
      </c>
      <c r="V19" s="187" t="s">
        <v>268</v>
      </c>
    </row>
    <row r="20" spans="5:22" x14ac:dyDescent="0.25">
      <c r="E20" s="161" t="s">
        <v>216</v>
      </c>
      <c r="F20" s="161" t="s">
        <v>269</v>
      </c>
      <c r="G20" s="161"/>
      <c r="H20" s="161" t="s">
        <v>270</v>
      </c>
      <c r="I20" s="162" t="s">
        <v>271</v>
      </c>
      <c r="J20" s="161" t="s">
        <v>272</v>
      </c>
      <c r="K20" s="163" t="s">
        <v>134</v>
      </c>
      <c r="N20" s="385"/>
      <c r="O20" s="388"/>
      <c r="P20" s="388"/>
      <c r="Q20" s="180" t="s">
        <v>273</v>
      </c>
      <c r="T20" s="164" t="s">
        <v>274</v>
      </c>
      <c r="U20" s="165" t="s">
        <v>275</v>
      </c>
      <c r="V20" s="165" t="s">
        <v>276</v>
      </c>
    </row>
    <row r="21" spans="5:22" ht="22.5" x14ac:dyDescent="0.25">
      <c r="E21" s="166" t="s">
        <v>216</v>
      </c>
      <c r="F21" s="166" t="s">
        <v>269</v>
      </c>
      <c r="G21" s="166" t="s">
        <v>131</v>
      </c>
      <c r="H21" s="166" t="s">
        <v>277</v>
      </c>
      <c r="I21" s="167" t="s">
        <v>278</v>
      </c>
      <c r="J21" s="166" t="s">
        <v>279</v>
      </c>
      <c r="K21" s="168" t="s">
        <v>134</v>
      </c>
      <c r="N21" s="385"/>
      <c r="O21" s="388"/>
      <c r="P21" s="388"/>
      <c r="Q21" s="180" t="s">
        <v>280</v>
      </c>
      <c r="T21" s="164" t="s">
        <v>281</v>
      </c>
      <c r="U21" s="165" t="s">
        <v>282</v>
      </c>
      <c r="V21" s="165" t="s">
        <v>283</v>
      </c>
    </row>
    <row r="22" spans="5:22" x14ac:dyDescent="0.25">
      <c r="E22" s="166" t="s">
        <v>216</v>
      </c>
      <c r="F22" s="166" t="s">
        <v>269</v>
      </c>
      <c r="G22" s="166" t="s">
        <v>159</v>
      </c>
      <c r="H22" s="166" t="s">
        <v>284</v>
      </c>
      <c r="I22" s="167" t="s">
        <v>285</v>
      </c>
      <c r="J22" s="166" t="s">
        <v>286</v>
      </c>
      <c r="K22" s="168" t="s">
        <v>134</v>
      </c>
      <c r="N22" s="385"/>
      <c r="O22" s="388"/>
      <c r="P22" s="388"/>
      <c r="Q22" s="180" t="s">
        <v>287</v>
      </c>
      <c r="T22" s="164" t="s">
        <v>288</v>
      </c>
      <c r="U22" s="165" t="s">
        <v>289</v>
      </c>
      <c r="V22" s="165" t="s">
        <v>290</v>
      </c>
    </row>
    <row r="23" spans="5:22" ht="15.75" thickBot="1" x14ac:dyDescent="0.3">
      <c r="E23" s="166" t="s">
        <v>216</v>
      </c>
      <c r="F23" s="166" t="s">
        <v>269</v>
      </c>
      <c r="G23" s="166" t="s">
        <v>168</v>
      </c>
      <c r="H23" s="166" t="s">
        <v>291</v>
      </c>
      <c r="I23" s="167" t="s">
        <v>292</v>
      </c>
      <c r="J23" s="166" t="s">
        <v>293</v>
      </c>
      <c r="K23" s="168" t="s">
        <v>134</v>
      </c>
      <c r="N23" s="385"/>
      <c r="O23" s="388"/>
      <c r="P23" s="388"/>
      <c r="Q23" s="180" t="s">
        <v>294</v>
      </c>
      <c r="T23" s="164" t="s">
        <v>295</v>
      </c>
      <c r="U23" s="165" t="s">
        <v>296</v>
      </c>
      <c r="V23" s="165" t="s">
        <v>297</v>
      </c>
    </row>
    <row r="24" spans="5:22" x14ac:dyDescent="0.25">
      <c r="E24" s="166" t="s">
        <v>216</v>
      </c>
      <c r="F24" s="166" t="s">
        <v>269</v>
      </c>
      <c r="G24" s="166" t="s">
        <v>177</v>
      </c>
      <c r="H24" s="166" t="s">
        <v>298</v>
      </c>
      <c r="I24" s="167" t="s">
        <v>299</v>
      </c>
      <c r="J24" s="166" t="s">
        <v>300</v>
      </c>
      <c r="K24" s="168" t="s">
        <v>134</v>
      </c>
      <c r="N24" s="392">
        <v>4</v>
      </c>
      <c r="O24" s="395" t="s">
        <v>301</v>
      </c>
      <c r="P24" s="395" t="s">
        <v>302</v>
      </c>
      <c r="Q24" s="171" t="s">
        <v>303</v>
      </c>
      <c r="T24" s="186" t="s">
        <v>304</v>
      </c>
      <c r="U24" s="187" t="s">
        <v>305</v>
      </c>
      <c r="V24" s="187" t="s">
        <v>306</v>
      </c>
    </row>
    <row r="25" spans="5:22" ht="22.5" x14ac:dyDescent="0.25">
      <c r="E25" s="166" t="s">
        <v>216</v>
      </c>
      <c r="F25" s="166" t="s">
        <v>269</v>
      </c>
      <c r="G25" s="166" t="s">
        <v>187</v>
      </c>
      <c r="H25" s="166" t="s">
        <v>307</v>
      </c>
      <c r="I25" s="167" t="s">
        <v>308</v>
      </c>
      <c r="J25" s="166" t="s">
        <v>309</v>
      </c>
      <c r="K25" s="168" t="s">
        <v>134</v>
      </c>
      <c r="N25" s="393"/>
      <c r="O25" s="396"/>
      <c r="P25" s="396"/>
      <c r="Q25" s="171" t="s">
        <v>310</v>
      </c>
      <c r="T25" s="188" t="s">
        <v>311</v>
      </c>
      <c r="U25" s="189" t="s">
        <v>312</v>
      </c>
      <c r="V25" s="189" t="s">
        <v>313</v>
      </c>
    </row>
    <row r="26" spans="5:22" ht="22.5" x14ac:dyDescent="0.25">
      <c r="E26" s="166" t="s">
        <v>216</v>
      </c>
      <c r="F26" s="166" t="s">
        <v>269</v>
      </c>
      <c r="G26" s="166" t="s">
        <v>199</v>
      </c>
      <c r="H26" s="166" t="s">
        <v>314</v>
      </c>
      <c r="I26" s="167" t="s">
        <v>315</v>
      </c>
      <c r="J26" s="166" t="s">
        <v>316</v>
      </c>
      <c r="K26" s="168" t="s">
        <v>134</v>
      </c>
      <c r="N26" s="393"/>
      <c r="O26" s="396"/>
      <c r="P26" s="396"/>
      <c r="Q26" s="171" t="s">
        <v>317</v>
      </c>
      <c r="T26" s="190" t="s">
        <v>318</v>
      </c>
      <c r="U26" s="191" t="s">
        <v>231</v>
      </c>
      <c r="V26" s="191" t="s">
        <v>232</v>
      </c>
    </row>
    <row r="27" spans="5:22" ht="22.5" x14ac:dyDescent="0.25">
      <c r="E27" s="166" t="s">
        <v>216</v>
      </c>
      <c r="F27" s="166" t="s">
        <v>269</v>
      </c>
      <c r="G27" s="166" t="s">
        <v>208</v>
      </c>
      <c r="H27" s="166" t="s">
        <v>319</v>
      </c>
      <c r="I27" s="167" t="s">
        <v>320</v>
      </c>
      <c r="J27" s="166" t="s">
        <v>321</v>
      </c>
      <c r="K27" s="168" t="s">
        <v>134</v>
      </c>
      <c r="N27" s="393"/>
      <c r="O27" s="396"/>
      <c r="P27" s="396"/>
      <c r="Q27" s="171" t="s">
        <v>322</v>
      </c>
      <c r="T27" s="188" t="s">
        <v>323</v>
      </c>
      <c r="U27" s="189" t="s">
        <v>323</v>
      </c>
      <c r="V27" s="189" t="s">
        <v>324</v>
      </c>
    </row>
    <row r="28" spans="5:22" x14ac:dyDescent="0.25">
      <c r="E28" s="161" t="s">
        <v>216</v>
      </c>
      <c r="F28" s="161" t="s">
        <v>325</v>
      </c>
      <c r="G28" s="161"/>
      <c r="H28" s="161" t="s">
        <v>326</v>
      </c>
      <c r="I28" s="162" t="s">
        <v>327</v>
      </c>
      <c r="J28" s="161" t="s">
        <v>328</v>
      </c>
      <c r="K28" s="163" t="s">
        <v>134</v>
      </c>
      <c r="N28" s="393"/>
      <c r="O28" s="396"/>
      <c r="P28" s="396"/>
      <c r="Q28" s="171" t="s">
        <v>329</v>
      </c>
      <c r="T28" s="188" t="s">
        <v>330</v>
      </c>
      <c r="U28" s="189" t="s">
        <v>330</v>
      </c>
      <c r="V28" s="189" t="s">
        <v>331</v>
      </c>
    </row>
    <row r="29" spans="5:22" x14ac:dyDescent="0.25">
      <c r="E29" s="166" t="s">
        <v>216</v>
      </c>
      <c r="F29" s="166" t="s">
        <v>325</v>
      </c>
      <c r="G29" s="166" t="s">
        <v>131</v>
      </c>
      <c r="H29" s="166" t="s">
        <v>332</v>
      </c>
      <c r="I29" s="167" t="s">
        <v>333</v>
      </c>
      <c r="J29" s="166" t="s">
        <v>334</v>
      </c>
      <c r="K29" s="168" t="s">
        <v>134</v>
      </c>
      <c r="N29" s="393"/>
      <c r="O29" s="396"/>
      <c r="P29" s="396"/>
      <c r="Q29" s="171" t="s">
        <v>335</v>
      </c>
      <c r="T29" s="188" t="s">
        <v>336</v>
      </c>
      <c r="U29" s="189" t="s">
        <v>336</v>
      </c>
      <c r="V29" s="189" t="s">
        <v>337</v>
      </c>
    </row>
    <row r="30" spans="5:22" x14ac:dyDescent="0.25">
      <c r="E30" s="166" t="s">
        <v>216</v>
      </c>
      <c r="F30" s="166" t="s">
        <v>325</v>
      </c>
      <c r="G30" s="166" t="s">
        <v>159</v>
      </c>
      <c r="H30" s="166" t="s">
        <v>338</v>
      </c>
      <c r="I30" s="167" t="s">
        <v>339</v>
      </c>
      <c r="J30" s="166" t="s">
        <v>340</v>
      </c>
      <c r="K30" s="168" t="s">
        <v>134</v>
      </c>
      <c r="N30" s="393"/>
      <c r="O30" s="396"/>
      <c r="P30" s="396"/>
      <c r="Q30" s="192" t="s">
        <v>341</v>
      </c>
      <c r="T30" s="193" t="s">
        <v>342</v>
      </c>
      <c r="U30" s="194" t="s">
        <v>343</v>
      </c>
      <c r="V30" s="194" t="s">
        <v>344</v>
      </c>
    </row>
    <row r="31" spans="5:22" x14ac:dyDescent="0.25">
      <c r="E31" s="166" t="s">
        <v>216</v>
      </c>
      <c r="F31" s="166" t="s">
        <v>325</v>
      </c>
      <c r="G31" s="166" t="s">
        <v>168</v>
      </c>
      <c r="H31" s="166" t="s">
        <v>345</v>
      </c>
      <c r="I31" s="167" t="s">
        <v>346</v>
      </c>
      <c r="J31" s="166" t="s">
        <v>347</v>
      </c>
      <c r="K31" s="168" t="s">
        <v>134</v>
      </c>
      <c r="N31" s="393"/>
      <c r="O31" s="396"/>
      <c r="P31" s="396"/>
      <c r="Q31" s="171" t="s">
        <v>348</v>
      </c>
      <c r="T31" s="195" t="s">
        <v>349</v>
      </c>
      <c r="U31" s="196" t="s">
        <v>350</v>
      </c>
      <c r="V31" s="196" t="s">
        <v>351</v>
      </c>
    </row>
    <row r="32" spans="5:22" ht="22.5" x14ac:dyDescent="0.25">
      <c r="E32" s="166" t="s">
        <v>216</v>
      </c>
      <c r="F32" s="166" t="s">
        <v>325</v>
      </c>
      <c r="G32" s="166" t="s">
        <v>177</v>
      </c>
      <c r="H32" s="166" t="s">
        <v>352</v>
      </c>
      <c r="I32" s="167" t="s">
        <v>353</v>
      </c>
      <c r="J32" s="166" t="s">
        <v>354</v>
      </c>
      <c r="K32" s="168" t="s">
        <v>134</v>
      </c>
      <c r="N32" s="393"/>
      <c r="O32" s="396"/>
      <c r="P32" s="396"/>
      <c r="Q32" s="171" t="s">
        <v>355</v>
      </c>
      <c r="T32" s="188" t="s">
        <v>356</v>
      </c>
      <c r="U32" s="189" t="s">
        <v>357</v>
      </c>
      <c r="V32" s="189" t="s">
        <v>358</v>
      </c>
    </row>
    <row r="33" spans="5:22" ht="15.75" thickBot="1" x14ac:dyDescent="0.3">
      <c r="E33" s="166" t="s">
        <v>216</v>
      </c>
      <c r="F33" s="166" t="s">
        <v>325</v>
      </c>
      <c r="G33" s="166" t="s">
        <v>187</v>
      </c>
      <c r="H33" s="166" t="s">
        <v>359</v>
      </c>
      <c r="I33" s="167" t="s">
        <v>360</v>
      </c>
      <c r="J33" s="166" t="s">
        <v>361</v>
      </c>
      <c r="K33" s="168" t="s">
        <v>134</v>
      </c>
      <c r="N33" s="394"/>
      <c r="O33" s="397"/>
      <c r="P33" s="397"/>
      <c r="Q33" s="174" t="s">
        <v>362</v>
      </c>
      <c r="T33" s="188" t="s">
        <v>363</v>
      </c>
      <c r="U33" s="189" t="s">
        <v>364</v>
      </c>
      <c r="V33" s="189" t="s">
        <v>365</v>
      </c>
    </row>
    <row r="34" spans="5:22" x14ac:dyDescent="0.25">
      <c r="E34" s="161" t="s">
        <v>216</v>
      </c>
      <c r="F34" s="161" t="s">
        <v>366</v>
      </c>
      <c r="G34" s="161"/>
      <c r="H34" s="161" t="s">
        <v>367</v>
      </c>
      <c r="I34" s="162" t="s">
        <v>368</v>
      </c>
      <c r="J34" s="161" t="s">
        <v>369</v>
      </c>
      <c r="K34" s="163" t="s">
        <v>134</v>
      </c>
      <c r="T34" s="188" t="s">
        <v>370</v>
      </c>
      <c r="U34" s="189" t="s">
        <v>370</v>
      </c>
      <c r="V34" s="189" t="s">
        <v>371</v>
      </c>
    </row>
    <row r="35" spans="5:22" x14ac:dyDescent="0.25">
      <c r="E35" s="166" t="s">
        <v>216</v>
      </c>
      <c r="F35" s="166" t="s">
        <v>366</v>
      </c>
      <c r="G35" s="166" t="s">
        <v>131</v>
      </c>
      <c r="H35" s="166" t="s">
        <v>372</v>
      </c>
      <c r="I35" s="167" t="s">
        <v>373</v>
      </c>
      <c r="J35" s="166" t="s">
        <v>374</v>
      </c>
      <c r="K35" s="168" t="s">
        <v>134</v>
      </c>
      <c r="T35" s="195" t="s">
        <v>375</v>
      </c>
      <c r="U35" s="196" t="s">
        <v>376</v>
      </c>
      <c r="V35" s="196" t="s">
        <v>377</v>
      </c>
    </row>
    <row r="36" spans="5:22" ht="22.5" x14ac:dyDescent="0.25">
      <c r="E36" s="166" t="s">
        <v>216</v>
      </c>
      <c r="F36" s="166" t="s">
        <v>366</v>
      </c>
      <c r="G36" s="166" t="s">
        <v>159</v>
      </c>
      <c r="H36" s="166" t="s">
        <v>378</v>
      </c>
      <c r="I36" s="167" t="s">
        <v>379</v>
      </c>
      <c r="J36" s="166" t="s">
        <v>380</v>
      </c>
      <c r="K36" s="168" t="s">
        <v>134</v>
      </c>
      <c r="T36" s="188" t="s">
        <v>381</v>
      </c>
      <c r="U36" s="189" t="s">
        <v>382</v>
      </c>
      <c r="V36" s="189" t="s">
        <v>383</v>
      </c>
    </row>
    <row r="37" spans="5:22" ht="22.5" x14ac:dyDescent="0.25">
      <c r="E37" s="166" t="s">
        <v>216</v>
      </c>
      <c r="F37" s="166" t="s">
        <v>366</v>
      </c>
      <c r="G37" s="166" t="s">
        <v>168</v>
      </c>
      <c r="H37" s="166" t="s">
        <v>384</v>
      </c>
      <c r="I37" s="167" t="s">
        <v>385</v>
      </c>
      <c r="J37" s="166" t="s">
        <v>386</v>
      </c>
      <c r="K37" s="168" t="s">
        <v>134</v>
      </c>
      <c r="T37" s="188" t="s">
        <v>387</v>
      </c>
      <c r="U37" s="189" t="s">
        <v>387</v>
      </c>
      <c r="V37" s="189" t="s">
        <v>388</v>
      </c>
    </row>
    <row r="38" spans="5:22" ht="22.5" x14ac:dyDescent="0.25">
      <c r="E38" s="166" t="s">
        <v>216</v>
      </c>
      <c r="F38" s="166" t="s">
        <v>366</v>
      </c>
      <c r="G38" s="166" t="s">
        <v>177</v>
      </c>
      <c r="H38" s="166" t="s">
        <v>389</v>
      </c>
      <c r="I38" s="167" t="s">
        <v>390</v>
      </c>
      <c r="J38" s="166" t="s">
        <v>391</v>
      </c>
      <c r="K38" s="168" t="s">
        <v>134</v>
      </c>
      <c r="T38" s="195" t="s">
        <v>392</v>
      </c>
      <c r="U38" s="196" t="s">
        <v>393</v>
      </c>
      <c r="V38" s="196" t="s">
        <v>394</v>
      </c>
    </row>
    <row r="39" spans="5:22" x14ac:dyDescent="0.25">
      <c r="E39" s="166" t="s">
        <v>216</v>
      </c>
      <c r="F39" s="166" t="s">
        <v>366</v>
      </c>
      <c r="G39" s="166" t="s">
        <v>187</v>
      </c>
      <c r="H39" s="166" t="s">
        <v>395</v>
      </c>
      <c r="I39" s="167" t="s">
        <v>396</v>
      </c>
      <c r="J39" s="166" t="s">
        <v>397</v>
      </c>
      <c r="K39" s="168" t="s">
        <v>134</v>
      </c>
      <c r="T39" s="188" t="s">
        <v>398</v>
      </c>
      <c r="U39" s="189" t="s">
        <v>399</v>
      </c>
      <c r="V39" s="189" t="s">
        <v>400</v>
      </c>
    </row>
    <row r="40" spans="5:22" x14ac:dyDescent="0.25">
      <c r="E40" s="161" t="s">
        <v>216</v>
      </c>
      <c r="F40" s="161" t="s">
        <v>141</v>
      </c>
      <c r="G40" s="161"/>
      <c r="H40" s="161" t="s">
        <v>401</v>
      </c>
      <c r="I40" s="162" t="s">
        <v>402</v>
      </c>
      <c r="J40" s="161" t="s">
        <v>403</v>
      </c>
      <c r="K40" s="163" t="s">
        <v>134</v>
      </c>
      <c r="T40" s="172" t="s">
        <v>404</v>
      </c>
      <c r="U40" s="173" t="s">
        <v>405</v>
      </c>
      <c r="V40" s="173"/>
    </row>
    <row r="41" spans="5:22" x14ac:dyDescent="0.25">
      <c r="E41" s="166" t="s">
        <v>216</v>
      </c>
      <c r="F41" s="166" t="s">
        <v>141</v>
      </c>
      <c r="G41" s="166" t="s">
        <v>131</v>
      </c>
      <c r="H41" s="166" t="s">
        <v>406</v>
      </c>
      <c r="I41" s="167" t="s">
        <v>179</v>
      </c>
      <c r="J41" s="166" t="s">
        <v>407</v>
      </c>
      <c r="K41" s="168" t="s">
        <v>134</v>
      </c>
      <c r="T41" s="188" t="s">
        <v>408</v>
      </c>
      <c r="U41" s="189" t="s">
        <v>409</v>
      </c>
      <c r="V41" s="189"/>
    </row>
    <row r="42" spans="5:22" x14ac:dyDescent="0.25">
      <c r="E42" s="177" t="s">
        <v>410</v>
      </c>
      <c r="F42" s="177"/>
      <c r="G42" s="177"/>
      <c r="H42" s="177" t="s">
        <v>410</v>
      </c>
      <c r="I42" s="178" t="s">
        <v>411</v>
      </c>
      <c r="J42" s="177" t="s">
        <v>412</v>
      </c>
      <c r="K42" s="179" t="s">
        <v>134</v>
      </c>
      <c r="T42" s="188" t="s">
        <v>413</v>
      </c>
      <c r="U42" s="189" t="s">
        <v>414</v>
      </c>
      <c r="V42" s="189"/>
    </row>
    <row r="43" spans="5:22" x14ac:dyDescent="0.25">
      <c r="E43" s="161" t="s">
        <v>410</v>
      </c>
      <c r="F43" s="161" t="s">
        <v>225</v>
      </c>
      <c r="G43" s="161"/>
      <c r="H43" s="161" t="s">
        <v>415</v>
      </c>
      <c r="I43" s="162" t="s">
        <v>416</v>
      </c>
      <c r="J43" s="161" t="s">
        <v>417</v>
      </c>
      <c r="K43" s="163" t="s">
        <v>134</v>
      </c>
      <c r="T43" s="188" t="s">
        <v>418</v>
      </c>
      <c r="U43" s="189" t="s">
        <v>419</v>
      </c>
      <c r="V43" s="189"/>
    </row>
    <row r="44" spans="5:22" x14ac:dyDescent="0.25">
      <c r="E44" s="166" t="s">
        <v>410</v>
      </c>
      <c r="F44" s="166" t="s">
        <v>225</v>
      </c>
      <c r="G44" s="166" t="s">
        <v>131</v>
      </c>
      <c r="H44" s="166" t="s">
        <v>420</v>
      </c>
      <c r="I44" s="167" t="s">
        <v>421</v>
      </c>
      <c r="J44" s="166" t="s">
        <v>422</v>
      </c>
      <c r="K44" s="168" t="s">
        <v>134</v>
      </c>
      <c r="T44" s="188" t="s">
        <v>423</v>
      </c>
      <c r="U44" s="189" t="s">
        <v>424</v>
      </c>
      <c r="V44" s="189"/>
    </row>
    <row r="45" spans="5:22" x14ac:dyDescent="0.25">
      <c r="E45" s="166" t="s">
        <v>410</v>
      </c>
      <c r="F45" s="166" t="s">
        <v>225</v>
      </c>
      <c r="G45" s="166" t="s">
        <v>159</v>
      </c>
      <c r="H45" s="166" t="s">
        <v>425</v>
      </c>
      <c r="I45" s="167" t="s">
        <v>426</v>
      </c>
      <c r="J45" s="166" t="s">
        <v>427</v>
      </c>
      <c r="K45" s="168" t="s">
        <v>134</v>
      </c>
      <c r="T45" s="188" t="s">
        <v>428</v>
      </c>
      <c r="U45" s="189" t="s">
        <v>429</v>
      </c>
      <c r="V45" s="189"/>
    </row>
    <row r="46" spans="5:22" x14ac:dyDescent="0.25">
      <c r="E46" s="161" t="s">
        <v>410</v>
      </c>
      <c r="F46" s="161" t="s">
        <v>269</v>
      </c>
      <c r="G46" s="161"/>
      <c r="H46" s="161" t="s">
        <v>430</v>
      </c>
      <c r="I46" s="162" t="s">
        <v>431</v>
      </c>
      <c r="J46" s="161" t="s">
        <v>432</v>
      </c>
      <c r="K46" s="163" t="s">
        <v>134</v>
      </c>
      <c r="T46" s="188" t="s">
        <v>433</v>
      </c>
      <c r="U46" s="189" t="s">
        <v>434</v>
      </c>
      <c r="V46" s="189"/>
    </row>
    <row r="47" spans="5:22" x14ac:dyDescent="0.25">
      <c r="E47" s="166" t="s">
        <v>410</v>
      </c>
      <c r="F47" s="166" t="s">
        <v>269</v>
      </c>
      <c r="G47" s="166" t="s">
        <v>131</v>
      </c>
      <c r="H47" s="166" t="s">
        <v>435</v>
      </c>
      <c r="I47" s="167" t="s">
        <v>436</v>
      </c>
      <c r="J47" s="166" t="s">
        <v>437</v>
      </c>
      <c r="K47" s="168" t="s">
        <v>134</v>
      </c>
      <c r="T47" s="188" t="s">
        <v>438</v>
      </c>
      <c r="U47" s="189" t="s">
        <v>439</v>
      </c>
      <c r="V47" s="189"/>
    </row>
    <row r="48" spans="5:22" x14ac:dyDescent="0.25">
      <c r="E48" s="166" t="s">
        <v>410</v>
      </c>
      <c r="F48" s="166" t="s">
        <v>269</v>
      </c>
      <c r="G48" s="166" t="s">
        <v>159</v>
      </c>
      <c r="H48" s="166" t="s">
        <v>440</v>
      </c>
      <c r="I48" s="167" t="s">
        <v>441</v>
      </c>
      <c r="J48" s="166" t="s">
        <v>442</v>
      </c>
      <c r="K48" s="168" t="s">
        <v>134</v>
      </c>
      <c r="T48" s="188" t="s">
        <v>443</v>
      </c>
      <c r="U48" s="189" t="s">
        <v>444</v>
      </c>
      <c r="V48" s="189"/>
    </row>
    <row r="49" spans="5:11" x14ac:dyDescent="0.25">
      <c r="E49" s="166" t="s">
        <v>410</v>
      </c>
      <c r="F49" s="166" t="s">
        <v>269</v>
      </c>
      <c r="G49" s="166" t="s">
        <v>168</v>
      </c>
      <c r="H49" s="166" t="s">
        <v>445</v>
      </c>
      <c r="I49" s="167" t="s">
        <v>446</v>
      </c>
      <c r="J49" s="166" t="s">
        <v>447</v>
      </c>
      <c r="K49" s="168" t="s">
        <v>134</v>
      </c>
    </row>
    <row r="50" spans="5:11" x14ac:dyDescent="0.25">
      <c r="E50" s="166" t="s">
        <v>410</v>
      </c>
      <c r="F50" s="166" t="s">
        <v>269</v>
      </c>
      <c r="G50" s="166" t="s">
        <v>177</v>
      </c>
      <c r="H50" s="166" t="s">
        <v>448</v>
      </c>
      <c r="I50" s="167" t="s">
        <v>449</v>
      </c>
      <c r="J50" s="166" t="s">
        <v>450</v>
      </c>
      <c r="K50" s="168" t="s">
        <v>134</v>
      </c>
    </row>
    <row r="51" spans="5:11" x14ac:dyDescent="0.25">
      <c r="E51" s="166" t="s">
        <v>410</v>
      </c>
      <c r="F51" s="166" t="s">
        <v>269</v>
      </c>
      <c r="G51" s="166" t="s">
        <v>187</v>
      </c>
      <c r="H51" s="166" t="s">
        <v>451</v>
      </c>
      <c r="I51" s="167" t="s">
        <v>452</v>
      </c>
      <c r="J51" s="166" t="s">
        <v>453</v>
      </c>
      <c r="K51" s="168" t="s">
        <v>134</v>
      </c>
    </row>
    <row r="52" spans="5:11" x14ac:dyDescent="0.25">
      <c r="E52" s="166" t="s">
        <v>410</v>
      </c>
      <c r="F52" s="166" t="s">
        <v>269</v>
      </c>
      <c r="G52" s="166" t="s">
        <v>199</v>
      </c>
      <c r="H52" s="166" t="s">
        <v>454</v>
      </c>
      <c r="I52" s="167" t="s">
        <v>455</v>
      </c>
      <c r="J52" s="166" t="s">
        <v>456</v>
      </c>
      <c r="K52" s="168" t="s">
        <v>134</v>
      </c>
    </row>
    <row r="53" spans="5:11" x14ac:dyDescent="0.25">
      <c r="E53" s="161" t="s">
        <v>410</v>
      </c>
      <c r="F53" s="161" t="s">
        <v>325</v>
      </c>
      <c r="G53" s="161"/>
      <c r="H53" s="161" t="s">
        <v>457</v>
      </c>
      <c r="I53" s="162" t="s">
        <v>458</v>
      </c>
      <c r="J53" s="161" t="s">
        <v>459</v>
      </c>
      <c r="K53" s="163" t="s">
        <v>134</v>
      </c>
    </row>
    <row r="54" spans="5:11" x14ac:dyDescent="0.25">
      <c r="E54" s="166" t="s">
        <v>410</v>
      </c>
      <c r="F54" s="166" t="s">
        <v>325</v>
      </c>
      <c r="G54" s="166" t="s">
        <v>131</v>
      </c>
      <c r="H54" s="166" t="s">
        <v>460</v>
      </c>
      <c r="I54" s="167" t="s">
        <v>373</v>
      </c>
      <c r="J54" s="166" t="s">
        <v>461</v>
      </c>
      <c r="K54" s="168" t="s">
        <v>134</v>
      </c>
    </row>
    <row r="55" spans="5:11" x14ac:dyDescent="0.25">
      <c r="E55" s="161" t="s">
        <v>410</v>
      </c>
      <c r="F55" s="161" t="s">
        <v>366</v>
      </c>
      <c r="G55" s="161"/>
      <c r="H55" s="161" t="s">
        <v>462</v>
      </c>
      <c r="I55" s="162" t="s">
        <v>463</v>
      </c>
      <c r="J55" s="161" t="s">
        <v>464</v>
      </c>
      <c r="K55" s="163" t="s">
        <v>134</v>
      </c>
    </row>
    <row r="56" spans="5:11" x14ac:dyDescent="0.25">
      <c r="E56" s="166" t="s">
        <v>410</v>
      </c>
      <c r="F56" s="166" t="s">
        <v>366</v>
      </c>
      <c r="G56" s="166" t="s">
        <v>131</v>
      </c>
      <c r="H56" s="166" t="s">
        <v>465</v>
      </c>
      <c r="I56" s="167" t="s">
        <v>179</v>
      </c>
      <c r="J56" s="166" t="s">
        <v>466</v>
      </c>
      <c r="K56" s="168" t="s">
        <v>134</v>
      </c>
    </row>
    <row r="57" spans="5:11" x14ac:dyDescent="0.25">
      <c r="E57" s="177" t="s">
        <v>467</v>
      </c>
      <c r="F57" s="177"/>
      <c r="G57" s="177"/>
      <c r="H57" s="177" t="s">
        <v>467</v>
      </c>
      <c r="I57" s="178" t="s">
        <v>468</v>
      </c>
      <c r="J57" s="177" t="s">
        <v>469</v>
      </c>
      <c r="K57" s="179" t="s">
        <v>134</v>
      </c>
    </row>
    <row r="58" spans="5:11" x14ac:dyDescent="0.25">
      <c r="E58" s="197" t="s">
        <v>467</v>
      </c>
      <c r="F58" s="197" t="s">
        <v>141</v>
      </c>
      <c r="G58" s="197"/>
      <c r="H58" s="197" t="s">
        <v>470</v>
      </c>
      <c r="I58" s="198" t="s">
        <v>471</v>
      </c>
      <c r="J58" s="197" t="s">
        <v>472</v>
      </c>
      <c r="K58" s="199" t="s">
        <v>134</v>
      </c>
    </row>
    <row r="59" spans="5:11" x14ac:dyDescent="0.25">
      <c r="E59" s="197" t="s">
        <v>467</v>
      </c>
      <c r="F59" s="197" t="s">
        <v>473</v>
      </c>
      <c r="G59" s="197"/>
      <c r="H59" s="197" t="s">
        <v>474</v>
      </c>
      <c r="I59" s="198" t="s">
        <v>475</v>
      </c>
      <c r="J59" s="197" t="s">
        <v>476</v>
      </c>
      <c r="K59" s="199" t="s">
        <v>134</v>
      </c>
    </row>
    <row r="60" spans="5:11" x14ac:dyDescent="0.25">
      <c r="E60" s="197" t="s">
        <v>467</v>
      </c>
      <c r="F60" s="197" t="s">
        <v>477</v>
      </c>
      <c r="G60" s="197"/>
      <c r="H60" s="197" t="s">
        <v>478</v>
      </c>
      <c r="I60" s="198" t="s">
        <v>179</v>
      </c>
      <c r="J60" s="197" t="s">
        <v>479</v>
      </c>
      <c r="K60" s="199" t="s">
        <v>134</v>
      </c>
    </row>
    <row r="61" spans="5:11" x14ac:dyDescent="0.25">
      <c r="E61" s="177" t="s">
        <v>480</v>
      </c>
      <c r="F61" s="177"/>
      <c r="G61" s="177"/>
      <c r="H61" s="177" t="s">
        <v>480</v>
      </c>
      <c r="I61" s="178" t="s">
        <v>481</v>
      </c>
      <c r="J61" s="177" t="s">
        <v>482</v>
      </c>
      <c r="K61" s="179" t="s">
        <v>134</v>
      </c>
    </row>
    <row r="62" spans="5:11" ht="22.5" x14ac:dyDescent="0.25">
      <c r="E62" s="161" t="s">
        <v>480</v>
      </c>
      <c r="F62" s="161" t="s">
        <v>225</v>
      </c>
      <c r="G62" s="161"/>
      <c r="H62" s="161" t="s">
        <v>483</v>
      </c>
      <c r="I62" s="162" t="s">
        <v>484</v>
      </c>
      <c r="J62" s="161" t="s">
        <v>485</v>
      </c>
      <c r="K62" s="163" t="s">
        <v>134</v>
      </c>
    </row>
    <row r="63" spans="5:11" x14ac:dyDescent="0.25">
      <c r="E63" s="166" t="s">
        <v>480</v>
      </c>
      <c r="F63" s="166" t="s">
        <v>225</v>
      </c>
      <c r="G63" s="166" t="s">
        <v>131</v>
      </c>
      <c r="H63" s="166" t="s">
        <v>486</v>
      </c>
      <c r="I63" s="167" t="s">
        <v>487</v>
      </c>
      <c r="J63" s="166" t="s">
        <v>488</v>
      </c>
      <c r="K63" s="168" t="s">
        <v>134</v>
      </c>
    </row>
    <row r="64" spans="5:11" x14ac:dyDescent="0.25">
      <c r="E64" s="166" t="s">
        <v>480</v>
      </c>
      <c r="F64" s="166" t="s">
        <v>225</v>
      </c>
      <c r="G64" s="166" t="s">
        <v>159</v>
      </c>
      <c r="H64" s="166" t="s">
        <v>489</v>
      </c>
      <c r="I64" s="167" t="s">
        <v>490</v>
      </c>
      <c r="J64" s="166" t="s">
        <v>491</v>
      </c>
      <c r="K64" s="168" t="s">
        <v>134</v>
      </c>
    </row>
    <row r="65" spans="5:11" x14ac:dyDescent="0.25">
      <c r="E65" s="166" t="s">
        <v>480</v>
      </c>
      <c r="F65" s="166" t="s">
        <v>225</v>
      </c>
      <c r="G65" s="166" t="s">
        <v>168</v>
      </c>
      <c r="H65" s="166" t="s">
        <v>492</v>
      </c>
      <c r="I65" s="167" t="s">
        <v>493</v>
      </c>
      <c r="J65" s="166" t="s">
        <v>494</v>
      </c>
      <c r="K65" s="168" t="s">
        <v>134</v>
      </c>
    </row>
    <row r="66" spans="5:11" x14ac:dyDescent="0.25">
      <c r="E66" s="166" t="s">
        <v>480</v>
      </c>
      <c r="F66" s="166" t="s">
        <v>225</v>
      </c>
      <c r="G66" s="166" t="s">
        <v>177</v>
      </c>
      <c r="H66" s="166" t="s">
        <v>495</v>
      </c>
      <c r="I66" s="167" t="s">
        <v>496</v>
      </c>
      <c r="J66" s="166" t="s">
        <v>497</v>
      </c>
      <c r="K66" s="168" t="s">
        <v>134</v>
      </c>
    </row>
    <row r="67" spans="5:11" x14ac:dyDescent="0.25">
      <c r="E67" s="166" t="s">
        <v>480</v>
      </c>
      <c r="F67" s="166" t="s">
        <v>225</v>
      </c>
      <c r="G67" s="166" t="s">
        <v>187</v>
      </c>
      <c r="H67" s="166" t="s">
        <v>498</v>
      </c>
      <c r="I67" s="167" t="s">
        <v>499</v>
      </c>
      <c r="J67" s="166" t="s">
        <v>500</v>
      </c>
      <c r="K67" s="168" t="s">
        <v>134</v>
      </c>
    </row>
    <row r="68" spans="5:11" x14ac:dyDescent="0.25">
      <c r="E68" s="166" t="s">
        <v>480</v>
      </c>
      <c r="F68" s="166" t="s">
        <v>225</v>
      </c>
      <c r="G68" s="166" t="s">
        <v>199</v>
      </c>
      <c r="H68" s="166" t="s">
        <v>501</v>
      </c>
      <c r="I68" s="167" t="s">
        <v>502</v>
      </c>
      <c r="J68" s="166" t="s">
        <v>503</v>
      </c>
      <c r="K68" s="168" t="s">
        <v>134</v>
      </c>
    </row>
    <row r="69" spans="5:11" x14ac:dyDescent="0.25">
      <c r="E69" s="166" t="s">
        <v>480</v>
      </c>
      <c r="F69" s="166" t="s">
        <v>225</v>
      </c>
      <c r="G69" s="166" t="s">
        <v>208</v>
      </c>
      <c r="H69" s="166" t="s">
        <v>504</v>
      </c>
      <c r="I69" s="167" t="s">
        <v>455</v>
      </c>
      <c r="J69" s="166" t="s">
        <v>505</v>
      </c>
      <c r="K69" s="168" t="s">
        <v>134</v>
      </c>
    </row>
    <row r="70" spans="5:11" x14ac:dyDescent="0.25">
      <c r="E70" s="166" t="s">
        <v>480</v>
      </c>
      <c r="F70" s="166" t="s">
        <v>225</v>
      </c>
      <c r="G70" s="166" t="s">
        <v>506</v>
      </c>
      <c r="H70" s="166" t="s">
        <v>507</v>
      </c>
      <c r="I70" s="167" t="s">
        <v>508</v>
      </c>
      <c r="J70" s="166" t="s">
        <v>509</v>
      </c>
      <c r="K70" s="168" t="s">
        <v>134</v>
      </c>
    </row>
  </sheetData>
  <autoFilter ref="A3:V70"/>
  <mergeCells count="19">
    <mergeCell ref="N24:N33"/>
    <mergeCell ref="O24:O33"/>
    <mergeCell ref="P24:P33"/>
    <mergeCell ref="N10:N12"/>
    <mergeCell ref="O10:O12"/>
    <mergeCell ref="P10:P12"/>
    <mergeCell ref="B11:B14"/>
    <mergeCell ref="N13:N23"/>
    <mergeCell ref="O13:O23"/>
    <mergeCell ref="P13:P23"/>
    <mergeCell ref="A1:B1"/>
    <mergeCell ref="E1:K1"/>
    <mergeCell ref="N1:Q1"/>
    <mergeCell ref="T1:V1"/>
    <mergeCell ref="B4:B6"/>
    <mergeCell ref="N4:N9"/>
    <mergeCell ref="O4:O9"/>
    <mergeCell ref="P4:P9"/>
    <mergeCell ref="B7:B9"/>
  </mergeCells>
  <pageMargins left="0.7" right="0.7" top="0.75" bottom="0.75" header="0.3" footer="0.3"/>
  <pageSetup paperSize="9" orientation="portrait" r:id="rId1"/>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7"/>
  <sheetViews>
    <sheetView showGridLines="0" tabSelected="1" topLeftCell="B11" zoomScale="70" zoomScaleNormal="70" zoomScaleSheetLayoutView="70" workbookViewId="0">
      <selection activeCell="V12" sqref="V12:V13"/>
    </sheetView>
  </sheetViews>
  <sheetFormatPr baseColWidth="10" defaultRowHeight="15" x14ac:dyDescent="0.25"/>
  <cols>
    <col min="1" max="1" width="2.85546875" style="31" customWidth="1"/>
    <col min="2" max="6" width="5.85546875" style="45" customWidth="1"/>
    <col min="7" max="7" width="8.7109375" style="45" customWidth="1"/>
    <col min="8" max="8" width="24.28515625" style="45" customWidth="1"/>
    <col min="9" max="9" width="17.28515625" style="45" customWidth="1"/>
    <col min="10" max="10" width="13.28515625" style="55" customWidth="1"/>
    <col min="11" max="11" width="25.28515625" customWidth="1"/>
    <col min="12" max="14" width="11.140625" customWidth="1"/>
    <col min="15" max="17" width="14.5703125" customWidth="1"/>
    <col min="18" max="18" width="11.5703125" customWidth="1"/>
    <col min="19" max="19" width="14.42578125" customWidth="1"/>
    <col min="20" max="20" width="15.140625" customWidth="1"/>
    <col min="21" max="21" width="13.85546875" customWidth="1"/>
    <col min="22" max="22" width="15.140625" customWidth="1"/>
    <col min="23" max="23" width="14.42578125" customWidth="1"/>
    <col min="24" max="24" width="13.42578125" style="55" customWidth="1"/>
    <col min="25" max="26" width="24" customWidth="1"/>
    <col min="27" max="32" width="13.28515625" customWidth="1"/>
    <col min="33" max="35" width="14" customWidth="1"/>
    <col min="36" max="36" width="21.85546875" customWidth="1"/>
    <col min="37" max="37" width="35.140625" customWidth="1"/>
    <col min="38" max="38" width="4.42578125" style="29" customWidth="1"/>
    <col min="39" max="39" width="36.140625" style="29" customWidth="1"/>
    <col min="40" max="16384" width="11.42578125" style="29"/>
  </cols>
  <sheetData>
    <row r="1" spans="1:39" ht="103.5" customHeight="1" x14ac:dyDescent="0.25">
      <c r="B1" s="325" t="s">
        <v>107</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row>
    <row r="2" spans="1:39" ht="11.25" customHeight="1" x14ac:dyDescent="0.25">
      <c r="B2" s="42"/>
      <c r="C2" s="42"/>
      <c r="D2" s="42"/>
      <c r="E2" s="42"/>
      <c r="F2" s="42"/>
      <c r="G2" s="42"/>
      <c r="H2" s="42"/>
      <c r="I2" s="42"/>
      <c r="J2" s="61"/>
      <c r="K2" s="17"/>
      <c r="L2" s="17"/>
      <c r="M2" s="17"/>
      <c r="N2" s="16"/>
      <c r="O2" s="16"/>
      <c r="P2" s="16"/>
      <c r="Q2" s="16"/>
      <c r="R2" s="16"/>
      <c r="S2" s="16"/>
      <c r="T2" s="16"/>
      <c r="U2" s="16"/>
      <c r="V2" s="16"/>
      <c r="W2" s="16"/>
      <c r="X2" s="54"/>
      <c r="Y2" s="16"/>
      <c r="Z2" s="16"/>
      <c r="AA2" s="16"/>
      <c r="AB2" s="16"/>
      <c r="AC2" s="16"/>
      <c r="AD2" s="16"/>
      <c r="AE2" s="16"/>
      <c r="AF2" s="16"/>
      <c r="AG2" s="16"/>
      <c r="AH2" s="16"/>
      <c r="AI2" s="16"/>
      <c r="AJ2" s="16"/>
      <c r="AK2" s="16"/>
    </row>
    <row r="3" spans="1:39" ht="15" customHeight="1" thickBot="1" x14ac:dyDescent="0.3">
      <c r="B3" s="43"/>
      <c r="C3" s="43"/>
      <c r="D3" s="43"/>
      <c r="E3" s="43"/>
      <c r="F3" s="43"/>
      <c r="G3" s="43"/>
      <c r="H3" s="43"/>
      <c r="I3" s="43"/>
      <c r="J3" s="62"/>
      <c r="K3" s="1"/>
      <c r="L3" s="1"/>
      <c r="M3" s="1"/>
      <c r="N3" s="1"/>
      <c r="O3" s="1"/>
      <c r="AC3" s="1"/>
      <c r="AD3" s="1"/>
      <c r="AE3" s="1"/>
      <c r="AF3" s="1"/>
      <c r="AG3" s="1"/>
      <c r="AH3" s="1"/>
      <c r="AI3" s="1"/>
      <c r="AJ3" s="1"/>
    </row>
    <row r="4" spans="1:39" s="34" customFormat="1" ht="33" customHeight="1" thickBot="1" x14ac:dyDescent="0.3">
      <c r="A4" s="217"/>
      <c r="B4" s="431" t="s">
        <v>41</v>
      </c>
      <c r="C4" s="432"/>
      <c r="D4" s="432"/>
      <c r="E4" s="432"/>
      <c r="F4" s="432"/>
      <c r="G4" s="432"/>
      <c r="H4" s="432"/>
      <c r="I4" s="328" t="s">
        <v>643</v>
      </c>
      <c r="J4" s="328"/>
      <c r="K4" s="328"/>
      <c r="L4" s="328"/>
      <c r="M4" s="328"/>
      <c r="N4" s="328"/>
      <c r="O4" s="328"/>
      <c r="P4" s="328"/>
      <c r="Q4" s="328"/>
      <c r="R4" s="328"/>
      <c r="S4" s="328"/>
      <c r="T4" s="328"/>
      <c r="U4" s="328"/>
      <c r="V4" s="328"/>
      <c r="W4" s="329"/>
      <c r="X4" s="227"/>
      <c r="Y4" s="224"/>
      <c r="Z4" s="224"/>
      <c r="AA4" s="224"/>
      <c r="AB4" s="217"/>
      <c r="AC4" s="217"/>
      <c r="AD4" s="217"/>
      <c r="AE4" s="217"/>
      <c r="AF4" s="224"/>
      <c r="AG4" s="224"/>
      <c r="AH4" s="224"/>
      <c r="AI4" s="224"/>
      <c r="AJ4" s="224"/>
      <c r="AK4" s="224"/>
      <c r="AL4" s="224"/>
      <c r="AM4" s="224"/>
    </row>
    <row r="5" spans="1:39" s="34" customFormat="1" ht="16.5" thickBot="1" x14ac:dyDescent="0.3">
      <c r="A5" s="217"/>
      <c r="B5" s="228"/>
      <c r="C5" s="228"/>
      <c r="D5" s="228"/>
      <c r="E5" s="228"/>
      <c r="F5" s="228"/>
      <c r="G5" s="228"/>
      <c r="H5" s="228"/>
      <c r="I5" s="229"/>
      <c r="J5" s="230"/>
      <c r="K5" s="231"/>
      <c r="L5" s="231"/>
      <c r="M5" s="231"/>
      <c r="N5" s="220"/>
      <c r="O5" s="232"/>
      <c r="P5" s="223"/>
      <c r="Q5" s="223"/>
      <c r="R5" s="223"/>
      <c r="S5" s="223"/>
      <c r="T5" s="223"/>
      <c r="U5" s="223"/>
      <c r="V5" s="223"/>
      <c r="W5" s="223"/>
      <c r="X5" s="227"/>
      <c r="Y5" s="224"/>
      <c r="Z5" s="224"/>
      <c r="AA5" s="233"/>
      <c r="AB5" s="217"/>
      <c r="AC5" s="217"/>
      <c r="AD5" s="217"/>
      <c r="AE5" s="217"/>
      <c r="AF5" s="233"/>
      <c r="AG5" s="233"/>
      <c r="AH5" s="233"/>
      <c r="AI5" s="233"/>
      <c r="AJ5" s="233"/>
      <c r="AK5" s="223"/>
      <c r="AL5" s="224"/>
      <c r="AM5" s="224"/>
    </row>
    <row r="6" spans="1:39" s="34" customFormat="1" ht="33" customHeight="1" thickBot="1" x14ac:dyDescent="0.3">
      <c r="A6" s="217"/>
      <c r="B6" s="431" t="s">
        <v>20</v>
      </c>
      <c r="C6" s="432"/>
      <c r="D6" s="432"/>
      <c r="E6" s="432"/>
      <c r="F6" s="432"/>
      <c r="G6" s="432"/>
      <c r="H6" s="432"/>
      <c r="I6" s="328" t="s">
        <v>644</v>
      </c>
      <c r="J6" s="328"/>
      <c r="K6" s="328"/>
      <c r="L6" s="328"/>
      <c r="M6" s="328"/>
      <c r="N6" s="328"/>
      <c r="O6" s="328"/>
      <c r="P6" s="328"/>
      <c r="Q6" s="328"/>
      <c r="R6" s="328"/>
      <c r="S6" s="328"/>
      <c r="T6" s="328"/>
      <c r="U6" s="328"/>
      <c r="V6" s="328"/>
      <c r="W6" s="329"/>
      <c r="X6" s="234"/>
      <c r="Y6" s="32"/>
      <c r="Z6" s="32"/>
      <c r="AA6" s="224"/>
      <c r="AB6" s="217"/>
      <c r="AC6" s="217"/>
      <c r="AD6" s="217"/>
      <c r="AE6" s="217"/>
      <c r="AF6" s="433" t="s">
        <v>0</v>
      </c>
      <c r="AG6" s="434"/>
      <c r="AH6" s="434"/>
      <c r="AI6" s="435">
        <v>42759</v>
      </c>
      <c r="AJ6" s="330"/>
      <c r="AK6" s="331"/>
      <c r="AL6" s="224"/>
      <c r="AM6" s="224"/>
    </row>
    <row r="7" spans="1:39" ht="15" customHeight="1" x14ac:dyDescent="0.25">
      <c r="A7" s="217"/>
      <c r="B7" s="218"/>
      <c r="C7" s="218"/>
      <c r="D7" s="218"/>
      <c r="E7" s="218"/>
      <c r="F7" s="218"/>
      <c r="G7" s="218"/>
      <c r="H7" s="218"/>
      <c r="I7" s="218"/>
      <c r="J7" s="219"/>
      <c r="K7" s="12"/>
      <c r="L7" s="12"/>
      <c r="M7" s="12"/>
      <c r="N7" s="12"/>
      <c r="O7" s="220"/>
      <c r="P7" s="220"/>
      <c r="Q7" s="220"/>
      <c r="R7" s="220"/>
      <c r="S7" s="220"/>
      <c r="T7" s="220"/>
      <c r="U7" s="220"/>
      <c r="V7" s="220"/>
      <c r="W7" s="220"/>
      <c r="X7" s="221"/>
      <c r="Y7" s="222"/>
      <c r="Z7" s="222"/>
      <c r="AA7" s="223"/>
      <c r="AB7" s="217"/>
      <c r="AC7" s="217"/>
      <c r="AD7" s="217"/>
      <c r="AE7" s="217"/>
      <c r="AF7" s="223"/>
      <c r="AG7" s="223"/>
      <c r="AH7" s="223"/>
      <c r="AI7" s="223"/>
      <c r="AJ7" s="223"/>
      <c r="AK7" s="223"/>
      <c r="AL7" s="224"/>
      <c r="AM7" s="224"/>
    </row>
    <row r="8" spans="1:39" ht="15.75" thickBot="1" x14ac:dyDescent="0.3">
      <c r="A8" s="217"/>
      <c r="B8" s="218"/>
      <c r="C8" s="218"/>
      <c r="D8" s="218"/>
      <c r="E8" s="218"/>
      <c r="F8" s="218"/>
      <c r="G8" s="218"/>
      <c r="H8" s="218"/>
      <c r="I8" s="218"/>
      <c r="J8" s="219"/>
      <c r="K8" s="223"/>
      <c r="L8" s="223"/>
      <c r="M8" s="223"/>
      <c r="N8" s="223"/>
      <c r="O8" s="223"/>
      <c r="P8" s="223"/>
      <c r="Q8" s="223"/>
      <c r="R8" s="223"/>
      <c r="S8" s="223"/>
      <c r="T8" s="223"/>
      <c r="U8" s="223"/>
      <c r="V8" s="223"/>
      <c r="W8" s="223"/>
      <c r="X8" s="225"/>
      <c r="Y8" s="223"/>
      <c r="Z8" s="223"/>
      <c r="AA8" s="223"/>
      <c r="AB8" s="223"/>
      <c r="AC8" s="223"/>
      <c r="AD8" s="223"/>
      <c r="AE8" s="223"/>
      <c r="AF8" s="223"/>
      <c r="AG8" s="223"/>
      <c r="AH8" s="223"/>
      <c r="AI8" s="223"/>
      <c r="AJ8" s="223"/>
      <c r="AK8" s="223"/>
      <c r="AL8" s="224"/>
      <c r="AM8" s="224"/>
    </row>
    <row r="9" spans="1:39" s="36" customFormat="1" ht="54.75" customHeight="1" thickBot="1" x14ac:dyDescent="0.3">
      <c r="A9" s="235"/>
      <c r="B9" s="459" t="s">
        <v>665</v>
      </c>
      <c r="C9" s="460"/>
      <c r="D9" s="460"/>
      <c r="E9" s="460"/>
      <c r="F9" s="460"/>
      <c r="G9" s="460"/>
      <c r="H9" s="460"/>
      <c r="I9" s="461"/>
      <c r="J9" s="436" t="s">
        <v>1</v>
      </c>
      <c r="K9" s="436"/>
      <c r="L9" s="436"/>
      <c r="M9" s="436"/>
      <c r="N9" s="436"/>
      <c r="O9" s="436"/>
      <c r="P9" s="436"/>
      <c r="Q9" s="436"/>
      <c r="R9" s="436"/>
      <c r="S9" s="436"/>
      <c r="T9" s="436"/>
      <c r="U9" s="436"/>
      <c r="V9" s="436"/>
      <c r="W9" s="437"/>
      <c r="X9" s="438" t="s">
        <v>112</v>
      </c>
      <c r="Y9" s="439"/>
      <c r="Z9" s="439"/>
      <c r="AA9" s="439"/>
      <c r="AB9" s="439"/>
      <c r="AC9" s="439"/>
      <c r="AD9" s="439"/>
      <c r="AE9" s="439"/>
      <c r="AF9" s="439"/>
      <c r="AG9" s="439"/>
      <c r="AH9" s="439"/>
      <c r="AI9" s="439"/>
      <c r="AJ9" s="439"/>
      <c r="AK9" s="440"/>
      <c r="AL9" s="236"/>
      <c r="AM9" s="236"/>
    </row>
    <row r="10" spans="1:39" s="36" customFormat="1" ht="55.5" customHeight="1" x14ac:dyDescent="0.25">
      <c r="A10" s="235"/>
      <c r="B10" s="441" t="s">
        <v>8</v>
      </c>
      <c r="C10" s="442"/>
      <c r="D10" s="442"/>
      <c r="E10" s="442"/>
      <c r="F10" s="442"/>
      <c r="G10" s="457" t="s">
        <v>109</v>
      </c>
      <c r="H10" s="458"/>
      <c r="I10" s="258" t="s">
        <v>19</v>
      </c>
      <c r="J10" s="443" t="s">
        <v>32</v>
      </c>
      <c r="K10" s="445" t="s">
        <v>59</v>
      </c>
      <c r="L10" s="446" t="s">
        <v>45</v>
      </c>
      <c r="M10" s="447"/>
      <c r="N10" s="448"/>
      <c r="O10" s="446" t="s">
        <v>66</v>
      </c>
      <c r="P10" s="447"/>
      <c r="Q10" s="448"/>
      <c r="R10" s="445" t="s">
        <v>67</v>
      </c>
      <c r="S10" s="445"/>
      <c r="T10" s="445"/>
      <c r="U10" s="446" t="s">
        <v>48</v>
      </c>
      <c r="V10" s="447"/>
      <c r="W10" s="448"/>
      <c r="X10" s="450" t="s">
        <v>31</v>
      </c>
      <c r="Y10" s="420" t="s">
        <v>110</v>
      </c>
      <c r="Z10" s="420" t="s">
        <v>111</v>
      </c>
      <c r="AA10" s="420" t="s">
        <v>71</v>
      </c>
      <c r="AB10" s="420"/>
      <c r="AC10" s="420"/>
      <c r="AD10" s="420" t="s">
        <v>58</v>
      </c>
      <c r="AE10" s="420"/>
      <c r="AF10" s="420"/>
      <c r="AG10" s="420" t="s">
        <v>48</v>
      </c>
      <c r="AH10" s="420"/>
      <c r="AI10" s="420"/>
      <c r="AJ10" s="420" t="s">
        <v>62</v>
      </c>
      <c r="AK10" s="449" t="s">
        <v>63</v>
      </c>
      <c r="AL10" s="236"/>
      <c r="AM10" s="236"/>
    </row>
    <row r="11" spans="1:39" s="36" customFormat="1" ht="71.25" customHeight="1" x14ac:dyDescent="0.25">
      <c r="A11" s="235"/>
      <c r="B11" s="453" t="s">
        <v>11</v>
      </c>
      <c r="C11" s="454"/>
      <c r="D11" s="455"/>
      <c r="E11" s="456" t="s">
        <v>666</v>
      </c>
      <c r="F11" s="455"/>
      <c r="G11" s="237" t="s">
        <v>72</v>
      </c>
      <c r="H11" s="238" t="s">
        <v>59</v>
      </c>
      <c r="I11" s="238" t="s">
        <v>33</v>
      </c>
      <c r="J11" s="444"/>
      <c r="K11" s="445"/>
      <c r="L11" s="239" t="s">
        <v>64</v>
      </c>
      <c r="M11" s="269" t="s">
        <v>65</v>
      </c>
      <c r="N11" s="239" t="s">
        <v>23</v>
      </c>
      <c r="O11" s="239" t="s">
        <v>64</v>
      </c>
      <c r="P11" s="269" t="s">
        <v>65</v>
      </c>
      <c r="Q11" s="239" t="s">
        <v>23</v>
      </c>
      <c r="R11" s="239" t="s">
        <v>64</v>
      </c>
      <c r="S11" s="269" t="s">
        <v>65</v>
      </c>
      <c r="T11" s="239" t="s">
        <v>23</v>
      </c>
      <c r="U11" s="239" t="s">
        <v>68</v>
      </c>
      <c r="V11" s="269" t="s">
        <v>69</v>
      </c>
      <c r="W11" s="239" t="s">
        <v>49</v>
      </c>
      <c r="X11" s="451"/>
      <c r="Y11" s="420"/>
      <c r="Z11" s="420"/>
      <c r="AA11" s="240" t="s">
        <v>51</v>
      </c>
      <c r="AB11" s="268" t="s">
        <v>52</v>
      </c>
      <c r="AC11" s="240" t="s">
        <v>53</v>
      </c>
      <c r="AD11" s="240" t="s">
        <v>54</v>
      </c>
      <c r="AE11" s="268" t="s">
        <v>55</v>
      </c>
      <c r="AF11" s="240" t="s">
        <v>56</v>
      </c>
      <c r="AG11" s="240" t="s">
        <v>50</v>
      </c>
      <c r="AH11" s="268" t="s">
        <v>70</v>
      </c>
      <c r="AI11" s="240" t="s">
        <v>57</v>
      </c>
      <c r="AJ11" s="420"/>
      <c r="AK11" s="449"/>
      <c r="AL11" s="236"/>
      <c r="AM11" s="236"/>
    </row>
    <row r="12" spans="1:39" s="213" customFormat="1" ht="155.25" customHeight="1" x14ac:dyDescent="0.25">
      <c r="A12" s="241"/>
      <c r="B12" s="462" t="s">
        <v>269</v>
      </c>
      <c r="C12" s="463"/>
      <c r="D12" s="464"/>
      <c r="E12" s="468" t="s">
        <v>225</v>
      </c>
      <c r="F12" s="464"/>
      <c r="G12" s="418" t="s">
        <v>634</v>
      </c>
      <c r="H12" s="472" t="s">
        <v>667</v>
      </c>
      <c r="I12" s="418" t="s">
        <v>635</v>
      </c>
      <c r="J12" s="418" t="s">
        <v>636</v>
      </c>
      <c r="K12" s="414" t="s">
        <v>668</v>
      </c>
      <c r="L12" s="416">
        <v>0.5</v>
      </c>
      <c r="M12" s="416">
        <v>0.5</v>
      </c>
      <c r="N12" s="416">
        <f>+L12+M12</f>
        <v>1</v>
      </c>
      <c r="O12" s="476">
        <v>0.94</v>
      </c>
      <c r="P12" s="416">
        <v>0.06</v>
      </c>
      <c r="Q12" s="475" t="s">
        <v>645</v>
      </c>
      <c r="R12" s="425">
        <v>0.33760000000000001</v>
      </c>
      <c r="S12" s="429">
        <v>0.748</v>
      </c>
      <c r="T12" s="429">
        <f>+S12</f>
        <v>0.748</v>
      </c>
      <c r="U12" s="427">
        <f>+R12/O12</f>
        <v>0.35914893617021282</v>
      </c>
      <c r="V12" s="421">
        <f>+T12/N12</f>
        <v>0.748</v>
      </c>
      <c r="W12" s="421">
        <f>+V12</f>
        <v>0.748</v>
      </c>
      <c r="X12" s="243" t="s">
        <v>83</v>
      </c>
      <c r="Y12" s="244">
        <v>0.05</v>
      </c>
      <c r="Z12" s="245" t="s">
        <v>646</v>
      </c>
      <c r="AA12" s="244">
        <v>0.5</v>
      </c>
      <c r="AB12" s="244">
        <v>0.5</v>
      </c>
      <c r="AC12" s="246" t="s">
        <v>649</v>
      </c>
      <c r="AD12" s="248">
        <v>0.33040000000000003</v>
      </c>
      <c r="AE12" s="248">
        <v>0.67390000000000005</v>
      </c>
      <c r="AF12" s="248">
        <f>+AE12</f>
        <v>0.67390000000000005</v>
      </c>
      <c r="AG12" s="271">
        <f>+AD12/AA12</f>
        <v>0.66080000000000005</v>
      </c>
      <c r="AH12" s="248">
        <f>+AF12</f>
        <v>0.67390000000000005</v>
      </c>
      <c r="AI12" s="248">
        <f>+AH12</f>
        <v>0.67390000000000005</v>
      </c>
      <c r="AJ12" s="246" t="s">
        <v>650</v>
      </c>
      <c r="AK12" s="470" t="s">
        <v>702</v>
      </c>
      <c r="AL12" s="260"/>
      <c r="AM12" s="452"/>
    </row>
    <row r="13" spans="1:39" s="76" customFormat="1" ht="166.5" customHeight="1" thickBot="1" x14ac:dyDescent="0.3">
      <c r="A13" s="217"/>
      <c r="B13" s="465"/>
      <c r="C13" s="466"/>
      <c r="D13" s="467"/>
      <c r="E13" s="469"/>
      <c r="F13" s="467"/>
      <c r="G13" s="474"/>
      <c r="H13" s="473"/>
      <c r="I13" s="419"/>
      <c r="J13" s="419"/>
      <c r="K13" s="415"/>
      <c r="L13" s="417"/>
      <c r="M13" s="417"/>
      <c r="N13" s="417"/>
      <c r="O13" s="477"/>
      <c r="P13" s="426"/>
      <c r="Q13" s="426"/>
      <c r="R13" s="426"/>
      <c r="S13" s="430"/>
      <c r="T13" s="430"/>
      <c r="U13" s="428"/>
      <c r="V13" s="422"/>
      <c r="W13" s="422"/>
      <c r="X13" s="247" t="s">
        <v>84</v>
      </c>
      <c r="Y13" s="254">
        <v>0.95</v>
      </c>
      <c r="Z13" s="246" t="s">
        <v>648</v>
      </c>
      <c r="AA13" s="254">
        <v>0.94</v>
      </c>
      <c r="AB13" s="270">
        <v>0.06</v>
      </c>
      <c r="AC13" s="246" t="s">
        <v>645</v>
      </c>
      <c r="AD13" s="259">
        <v>0.33760000000000001</v>
      </c>
      <c r="AE13" s="259">
        <v>0.748</v>
      </c>
      <c r="AF13" s="272">
        <f>+AE13</f>
        <v>0.748</v>
      </c>
      <c r="AG13" s="249">
        <f>+AD13/AA13</f>
        <v>0.35914893617021282</v>
      </c>
      <c r="AH13" s="249">
        <f>+AE13</f>
        <v>0.748</v>
      </c>
      <c r="AI13" s="273">
        <f>+AH13</f>
        <v>0.748</v>
      </c>
      <c r="AJ13" s="246" t="s">
        <v>669</v>
      </c>
      <c r="AK13" s="471"/>
      <c r="AL13" s="261"/>
      <c r="AM13" s="452"/>
    </row>
    <row r="14" spans="1:39" s="36" customFormat="1" ht="52.5" customHeight="1" thickBot="1" x14ac:dyDescent="0.3">
      <c r="A14" s="235"/>
      <c r="B14" s="289"/>
      <c r="C14" s="290"/>
      <c r="D14" s="290"/>
      <c r="E14" s="290"/>
      <c r="F14" s="290"/>
      <c r="G14" s="290"/>
      <c r="H14" s="290"/>
      <c r="I14" s="291"/>
      <c r="J14" s="292"/>
      <c r="K14" s="290"/>
      <c r="L14" s="290"/>
      <c r="M14" s="290"/>
      <c r="N14" s="290"/>
      <c r="O14" s="423" t="s">
        <v>651</v>
      </c>
      <c r="P14" s="423"/>
      <c r="Q14" s="423"/>
      <c r="R14" s="423"/>
      <c r="S14" s="423"/>
      <c r="T14" s="423"/>
      <c r="U14" s="293">
        <f>+U12</f>
        <v>0.35914893617021282</v>
      </c>
      <c r="V14" s="293"/>
      <c r="W14" s="293"/>
      <c r="X14" s="424" t="s">
        <v>60</v>
      </c>
      <c r="Y14" s="424"/>
      <c r="Z14" s="424"/>
      <c r="AA14" s="424"/>
      <c r="AB14" s="294">
        <v>2</v>
      </c>
      <c r="AC14" s="295"/>
      <c r="AD14" s="412" t="s">
        <v>46</v>
      </c>
      <c r="AE14" s="410"/>
      <c r="AF14" s="411"/>
      <c r="AG14" s="293">
        <f>+AVERAGE(AG12:AG13)/2</f>
        <v>0.25498723404255319</v>
      </c>
      <c r="AH14" s="293"/>
      <c r="AI14" s="293"/>
      <c r="AJ14" s="296"/>
      <c r="AK14" s="297"/>
      <c r="AL14" s="236"/>
      <c r="AM14" s="236"/>
    </row>
    <row r="15" spans="1:39" s="303" customFormat="1" x14ac:dyDescent="0.25">
      <c r="A15" s="298"/>
      <c r="B15" s="299"/>
      <c r="C15" s="299"/>
      <c r="D15" s="299"/>
      <c r="E15" s="299"/>
      <c r="F15" s="299"/>
      <c r="G15" s="299"/>
      <c r="H15" s="299"/>
      <c r="I15" s="299"/>
      <c r="J15" s="300"/>
      <c r="K15" s="301"/>
      <c r="L15" s="301"/>
      <c r="M15" s="301"/>
      <c r="N15" s="301"/>
      <c r="O15" s="301"/>
      <c r="P15" s="301"/>
      <c r="Q15" s="301"/>
      <c r="R15" s="301"/>
      <c r="S15" s="301"/>
      <c r="T15" s="301"/>
      <c r="U15" s="301"/>
      <c r="V15" s="301"/>
      <c r="W15" s="301"/>
      <c r="X15" s="300"/>
      <c r="Y15" s="301"/>
      <c r="Z15" s="302"/>
      <c r="AA15" s="301"/>
      <c r="AB15" s="301"/>
      <c r="AC15" s="301"/>
      <c r="AD15" s="301"/>
      <c r="AE15" s="301"/>
      <c r="AF15" s="301"/>
      <c r="AG15" s="301"/>
      <c r="AH15" s="301"/>
      <c r="AI15" s="301"/>
      <c r="AJ15" s="301"/>
      <c r="AK15" s="301"/>
    </row>
    <row r="16" spans="1:39" s="303" customFormat="1" ht="15.75" thickBot="1" x14ac:dyDescent="0.3">
      <c r="A16" s="298"/>
      <c r="B16" s="299"/>
      <c r="C16" s="299"/>
      <c r="D16" s="299"/>
      <c r="E16" s="299"/>
      <c r="F16" s="299"/>
      <c r="G16" s="304"/>
      <c r="H16" s="304"/>
      <c r="I16" s="304"/>
      <c r="J16" s="305"/>
      <c r="M16" s="242"/>
      <c r="N16" s="242"/>
      <c r="O16" s="242"/>
      <c r="P16" s="301"/>
      <c r="Q16" s="301"/>
      <c r="R16" s="301"/>
      <c r="S16" s="301"/>
      <c r="T16" s="301"/>
      <c r="U16" s="301"/>
      <c r="V16" s="301"/>
      <c r="W16" s="301"/>
      <c r="X16" s="300"/>
      <c r="Y16" s="298"/>
      <c r="Z16" s="298"/>
      <c r="AA16" s="298"/>
      <c r="AB16" s="298"/>
      <c r="AC16" s="298"/>
      <c r="AD16" s="298"/>
      <c r="AE16" s="298"/>
      <c r="AF16" s="298"/>
      <c r="AG16" s="298"/>
      <c r="AH16" s="298"/>
      <c r="AI16" s="298"/>
      <c r="AJ16" s="301"/>
      <c r="AK16" s="301"/>
    </row>
    <row r="17" spans="1:39" s="306" customFormat="1" ht="39" customHeight="1" thickBot="1" x14ac:dyDescent="0.3">
      <c r="B17" s="307"/>
      <c r="C17" s="307"/>
      <c r="D17" s="307"/>
      <c r="E17" s="407" t="s">
        <v>44</v>
      </c>
      <c r="F17" s="408"/>
      <c r="G17" s="408"/>
      <c r="H17" s="409" t="s">
        <v>36</v>
      </c>
      <c r="I17" s="410"/>
      <c r="J17" s="410"/>
      <c r="K17" s="411"/>
      <c r="L17" s="412" t="s">
        <v>2</v>
      </c>
      <c r="M17" s="410"/>
      <c r="N17" s="411"/>
      <c r="O17" s="412" t="s">
        <v>3</v>
      </c>
      <c r="P17" s="410"/>
      <c r="Q17" s="413"/>
      <c r="R17" s="242"/>
      <c r="S17" s="242"/>
      <c r="T17" s="242"/>
      <c r="U17" s="242"/>
      <c r="V17" s="242"/>
      <c r="Y17" s="298"/>
      <c r="Z17" s="298"/>
      <c r="AA17" s="298"/>
      <c r="AB17" s="298"/>
      <c r="AC17" s="298"/>
      <c r="AD17" s="298"/>
      <c r="AE17" s="298"/>
      <c r="AF17" s="298"/>
      <c r="AG17" s="298"/>
      <c r="AH17" s="298"/>
      <c r="AI17" s="298"/>
      <c r="AJ17" s="308"/>
      <c r="AK17" s="308"/>
    </row>
    <row r="18" spans="1:39" ht="69.95" customHeight="1" x14ac:dyDescent="0.25">
      <c r="A18" s="217"/>
      <c r="B18" s="226"/>
      <c r="C18" s="226"/>
      <c r="D18" s="226"/>
      <c r="E18" s="674" t="s">
        <v>37</v>
      </c>
      <c r="F18" s="675"/>
      <c r="G18" s="676"/>
      <c r="H18" s="677" t="s">
        <v>701</v>
      </c>
      <c r="I18" s="678"/>
      <c r="J18" s="678"/>
      <c r="K18" s="679"/>
      <c r="L18" s="680" t="s">
        <v>703</v>
      </c>
      <c r="M18" s="681"/>
      <c r="N18" s="682"/>
      <c r="O18" s="401"/>
      <c r="P18" s="402"/>
      <c r="Q18" s="403"/>
      <c r="R18" s="242"/>
      <c r="S18" s="242"/>
      <c r="T18" s="242"/>
      <c r="U18" s="242"/>
      <c r="V18" s="242"/>
      <c r="W18" s="224"/>
      <c r="X18" s="224"/>
      <c r="Y18" s="217"/>
      <c r="Z18" s="217"/>
      <c r="AB18" s="217"/>
      <c r="AC18" s="217"/>
      <c r="AD18" s="217"/>
      <c r="AE18" s="217"/>
      <c r="AF18" s="217"/>
      <c r="AG18" s="217"/>
      <c r="AH18" s="217"/>
      <c r="AI18" s="217"/>
      <c r="AJ18" s="223"/>
      <c r="AK18" s="223"/>
      <c r="AL18" s="224"/>
      <c r="AM18" s="224"/>
    </row>
    <row r="19" spans="1:39" ht="69.95" customHeight="1" x14ac:dyDescent="0.25">
      <c r="A19" s="217"/>
      <c r="B19" s="226"/>
      <c r="C19" s="226"/>
      <c r="D19" s="226"/>
      <c r="E19" s="674" t="s">
        <v>38</v>
      </c>
      <c r="F19" s="675"/>
      <c r="G19" s="676"/>
      <c r="H19" s="683" t="s">
        <v>704</v>
      </c>
      <c r="I19" s="684"/>
      <c r="J19" s="684"/>
      <c r="K19" s="685"/>
      <c r="L19" s="686" t="s">
        <v>705</v>
      </c>
      <c r="M19" s="687"/>
      <c r="N19" s="688"/>
      <c r="O19" s="404"/>
      <c r="P19" s="405"/>
      <c r="Q19" s="406"/>
      <c r="R19" s="242"/>
      <c r="S19" s="242"/>
      <c r="T19" s="242"/>
      <c r="U19" s="242"/>
      <c r="V19" s="242"/>
      <c r="W19" s="224"/>
      <c r="X19" s="224"/>
      <c r="Y19" s="217"/>
      <c r="Z19" s="217"/>
      <c r="AA19" s="217"/>
      <c r="AB19" s="217"/>
      <c r="AC19" s="217"/>
      <c r="AD19" s="217"/>
      <c r="AE19" s="217"/>
      <c r="AF19" s="217"/>
      <c r="AG19" s="217"/>
      <c r="AH19" s="217"/>
      <c r="AI19" s="217"/>
      <c r="AJ19" s="223"/>
      <c r="AK19" s="223"/>
      <c r="AL19" s="224"/>
      <c r="AM19" s="224"/>
    </row>
    <row r="20" spans="1:39" ht="69.95" customHeight="1" thickBot="1" x14ac:dyDescent="0.3">
      <c r="A20" s="217"/>
      <c r="B20" s="226"/>
      <c r="C20" s="226"/>
      <c r="D20" s="226"/>
      <c r="E20" s="689" t="s">
        <v>39</v>
      </c>
      <c r="F20" s="690"/>
      <c r="G20" s="691"/>
      <c r="H20" s="692" t="s">
        <v>652</v>
      </c>
      <c r="I20" s="693"/>
      <c r="J20" s="693"/>
      <c r="K20" s="694"/>
      <c r="L20" s="695" t="s">
        <v>589</v>
      </c>
      <c r="M20" s="696"/>
      <c r="N20" s="697"/>
      <c r="O20" s="398"/>
      <c r="P20" s="399"/>
      <c r="Q20" s="400"/>
      <c r="R20" s="242"/>
      <c r="S20" s="242"/>
      <c r="T20" s="242"/>
      <c r="U20" s="242"/>
      <c r="V20" s="242"/>
      <c r="W20" s="224"/>
      <c r="X20" s="224"/>
      <c r="Y20" s="217"/>
      <c r="Z20" s="217"/>
      <c r="AA20" s="217"/>
      <c r="AB20" s="217"/>
      <c r="AC20" s="217"/>
      <c r="AD20" s="217"/>
      <c r="AE20" s="217"/>
      <c r="AF20" s="217"/>
      <c r="AG20" s="217"/>
      <c r="AH20" s="217"/>
      <c r="AI20" s="217"/>
      <c r="AJ20" s="223"/>
      <c r="AK20" s="223"/>
      <c r="AL20" s="224"/>
      <c r="AM20" s="224"/>
    </row>
    <row r="21" spans="1:39" x14ac:dyDescent="0.25">
      <c r="D21" s="46"/>
      <c r="E21" s="46"/>
      <c r="F21" s="46"/>
      <c r="G21" s="46"/>
      <c r="H21" s="46"/>
      <c r="I21" s="46"/>
      <c r="J21" s="59"/>
      <c r="K21" s="29"/>
      <c r="L21" s="29"/>
      <c r="M21" s="29"/>
      <c r="N21" s="29"/>
      <c r="O21" s="29"/>
      <c r="P21" s="29"/>
      <c r="Q21" s="29"/>
      <c r="R21" s="29"/>
      <c r="S21" s="29"/>
      <c r="T21" s="29"/>
      <c r="U21" s="29"/>
      <c r="V21" s="29"/>
      <c r="W21" s="29"/>
      <c r="X21" s="59"/>
      <c r="Y21" s="31"/>
      <c r="Z21" s="31"/>
      <c r="AA21" s="31"/>
      <c r="AB21" s="31"/>
      <c r="AC21" s="31"/>
      <c r="AD21" s="31"/>
      <c r="AE21" s="31"/>
      <c r="AF21" s="31"/>
      <c r="AG21" s="31"/>
      <c r="AH21" s="31"/>
      <c r="AI21" s="31"/>
    </row>
    <row r="22" spans="1:39" x14ac:dyDescent="0.25">
      <c r="D22" s="46"/>
      <c r="E22" s="46"/>
      <c r="F22" s="46"/>
      <c r="G22" s="46"/>
      <c r="H22" s="46"/>
      <c r="I22" s="46"/>
      <c r="J22" s="59"/>
      <c r="K22" s="29"/>
      <c r="L22" s="29"/>
      <c r="M22" s="29"/>
      <c r="N22" s="29"/>
      <c r="O22" s="29"/>
      <c r="P22" s="29"/>
      <c r="Q22" s="29"/>
      <c r="R22" s="29"/>
      <c r="S22" s="29"/>
      <c r="T22" s="29"/>
      <c r="U22" s="29"/>
      <c r="V22" s="29"/>
      <c r="W22" s="29"/>
      <c r="X22" s="59"/>
      <c r="Y22" s="31"/>
      <c r="Z22" s="31"/>
      <c r="AA22" s="31"/>
      <c r="AB22" s="31"/>
      <c r="AC22" s="31"/>
      <c r="AD22" s="31"/>
      <c r="AE22" s="31"/>
      <c r="AF22" s="31"/>
      <c r="AG22" s="31"/>
      <c r="AH22" s="31"/>
      <c r="AI22" s="31"/>
    </row>
    <row r="23" spans="1:39" x14ac:dyDescent="0.25">
      <c r="D23" s="46"/>
      <c r="E23" s="46"/>
      <c r="F23" s="46"/>
      <c r="G23" s="46"/>
      <c r="H23" s="46"/>
      <c r="I23" s="46"/>
      <c r="J23" s="59"/>
      <c r="K23" s="29"/>
      <c r="L23" s="29"/>
      <c r="M23" s="29"/>
      <c r="N23" s="29"/>
      <c r="O23" s="29"/>
      <c r="P23" s="29"/>
      <c r="Q23" s="29"/>
      <c r="R23" s="29"/>
      <c r="S23" s="29"/>
      <c r="T23" s="29"/>
      <c r="U23" s="29"/>
      <c r="V23" s="29"/>
      <c r="W23" s="29"/>
      <c r="X23" s="59"/>
      <c r="Y23" s="31"/>
      <c r="Z23" s="31"/>
      <c r="AA23" s="31"/>
      <c r="AB23" s="31"/>
      <c r="AC23" s="31"/>
      <c r="AD23" s="31"/>
      <c r="AE23" s="31"/>
      <c r="AF23" s="31"/>
      <c r="AG23" s="31"/>
      <c r="AH23" s="31"/>
      <c r="AI23" s="31"/>
    </row>
    <row r="24" spans="1:39" x14ac:dyDescent="0.25">
      <c r="D24" s="46"/>
      <c r="E24" s="46"/>
      <c r="F24" s="46"/>
      <c r="G24" s="46"/>
      <c r="H24" s="46"/>
      <c r="I24" s="46"/>
      <c r="J24" s="59"/>
      <c r="K24" s="29"/>
      <c r="L24" s="29"/>
      <c r="M24" s="29"/>
      <c r="N24" s="29"/>
      <c r="O24" s="29"/>
      <c r="P24" s="29"/>
      <c r="Q24" s="29"/>
      <c r="R24" s="29"/>
      <c r="S24" s="29"/>
      <c r="T24" s="29"/>
      <c r="U24" s="29"/>
      <c r="V24" s="29"/>
      <c r="W24" s="29"/>
      <c r="X24" s="59"/>
      <c r="Y24" s="31"/>
      <c r="Z24" s="31"/>
      <c r="AA24" s="31"/>
      <c r="AB24" s="31"/>
      <c r="AC24" s="31"/>
      <c r="AD24" s="31"/>
      <c r="AE24" s="31"/>
      <c r="AF24" s="31"/>
      <c r="AG24" s="31"/>
      <c r="AH24" s="31"/>
      <c r="AI24" s="31"/>
    </row>
    <row r="25" spans="1:39" x14ac:dyDescent="0.25">
      <c r="I25" s="46"/>
      <c r="J25" s="59"/>
      <c r="K25" s="29"/>
      <c r="L25" s="29"/>
      <c r="M25" s="29"/>
      <c r="N25" s="29"/>
      <c r="O25" s="29"/>
      <c r="P25" s="29"/>
      <c r="Q25" s="29"/>
      <c r="R25" s="29"/>
      <c r="S25" s="29"/>
      <c r="T25" s="29"/>
      <c r="U25" s="29"/>
      <c r="V25" s="29"/>
      <c r="W25" s="29"/>
      <c r="X25" s="59"/>
      <c r="Y25" s="31"/>
      <c r="Z25" s="31"/>
      <c r="AA25" s="31"/>
      <c r="AB25" s="31"/>
      <c r="AC25" s="31"/>
      <c r="AD25" s="31"/>
      <c r="AE25" s="31"/>
      <c r="AF25" s="31"/>
      <c r="AG25" s="31"/>
      <c r="AH25" s="31"/>
      <c r="AI25" s="31"/>
    </row>
    <row r="26" spans="1:39" customFormat="1" x14ac:dyDescent="0.25">
      <c r="A26" s="31"/>
      <c r="B26" s="45"/>
      <c r="C26" s="45"/>
      <c r="D26" s="45"/>
      <c r="E26" s="45"/>
      <c r="F26" s="45"/>
      <c r="G26" s="45"/>
      <c r="H26" s="45"/>
      <c r="I26" s="45"/>
      <c r="J26" s="55"/>
      <c r="L26" s="29"/>
      <c r="M26" s="29"/>
      <c r="N26" s="29"/>
      <c r="O26" s="29"/>
      <c r="P26" s="29"/>
      <c r="Q26" s="29"/>
      <c r="R26" s="29"/>
      <c r="S26" s="29"/>
      <c r="T26" s="29"/>
      <c r="U26" s="29"/>
      <c r="V26" s="29"/>
      <c r="W26" s="29"/>
      <c r="X26" s="59"/>
      <c r="Y26" s="31"/>
      <c r="Z26" s="31"/>
      <c r="AA26" s="31"/>
      <c r="AB26" s="31"/>
      <c r="AC26" s="31"/>
      <c r="AD26" s="31"/>
      <c r="AE26" s="31"/>
      <c r="AF26" s="31"/>
      <c r="AG26" s="31"/>
      <c r="AH26" s="31"/>
      <c r="AI26" s="31"/>
    </row>
    <row r="27" spans="1:39" customFormat="1" x14ac:dyDescent="0.25">
      <c r="A27" s="31"/>
      <c r="B27" s="45"/>
      <c r="C27" s="45"/>
      <c r="D27" s="45"/>
      <c r="E27" s="45"/>
      <c r="F27" s="45"/>
      <c r="G27" s="45"/>
      <c r="H27" s="45"/>
      <c r="I27" s="45"/>
      <c r="J27" s="55"/>
      <c r="X27" s="55"/>
      <c r="Y27" s="31"/>
      <c r="Z27" s="31"/>
      <c r="AA27" s="31"/>
      <c r="AB27" s="31"/>
      <c r="AC27" s="31"/>
      <c r="AD27" s="31"/>
      <c r="AE27" s="31"/>
      <c r="AF27" s="31"/>
      <c r="AG27" s="31"/>
      <c r="AH27" s="31"/>
      <c r="AI27" s="31"/>
    </row>
    <row r="37" spans="26:26" x14ac:dyDescent="0.25">
      <c r="Z37" s="255">
        <f>+(30.9+20.1)/2</f>
        <v>25.5</v>
      </c>
    </row>
  </sheetData>
  <mergeCells count="68">
    <mergeCell ref="AM12:AM13"/>
    <mergeCell ref="B11:D11"/>
    <mergeCell ref="E11:F11"/>
    <mergeCell ref="G10:H10"/>
    <mergeCell ref="B9:I9"/>
    <mergeCell ref="B12:D13"/>
    <mergeCell ref="E12:F13"/>
    <mergeCell ref="AK12:AK13"/>
    <mergeCell ref="V12:V13"/>
    <mergeCell ref="H12:H13"/>
    <mergeCell ref="G12:G13"/>
    <mergeCell ref="Q12:Q13"/>
    <mergeCell ref="P12:P13"/>
    <mergeCell ref="O12:O13"/>
    <mergeCell ref="N12:N13"/>
    <mergeCell ref="J12:J13"/>
    <mergeCell ref="J9:W9"/>
    <mergeCell ref="X9:AK9"/>
    <mergeCell ref="B10:F10"/>
    <mergeCell ref="J10:J11"/>
    <mergeCell ref="K10:K11"/>
    <mergeCell ref="L10:N10"/>
    <mergeCell ref="O10:Q10"/>
    <mergeCell ref="AD10:AF10"/>
    <mergeCell ref="AG10:AI10"/>
    <mergeCell ref="AJ10:AJ11"/>
    <mergeCell ref="AK10:AK11"/>
    <mergeCell ref="R10:T10"/>
    <mergeCell ref="U10:W10"/>
    <mergeCell ref="X10:X11"/>
    <mergeCell ref="Y10:Y11"/>
    <mergeCell ref="Z10:Z11"/>
    <mergeCell ref="B1:AK1"/>
    <mergeCell ref="B4:H4"/>
    <mergeCell ref="I4:W4"/>
    <mergeCell ref="B6:H6"/>
    <mergeCell ref="I6:W6"/>
    <mergeCell ref="AF6:AH6"/>
    <mergeCell ref="AI6:AK6"/>
    <mergeCell ref="AA10:AC10"/>
    <mergeCell ref="W12:W13"/>
    <mergeCell ref="O14:T14"/>
    <mergeCell ref="X14:AA14"/>
    <mergeCell ref="AD14:AF14"/>
    <mergeCell ref="R12:R13"/>
    <mergeCell ref="U12:U13"/>
    <mergeCell ref="S12:S13"/>
    <mergeCell ref="T12:T13"/>
    <mergeCell ref="E17:G17"/>
    <mergeCell ref="H17:K17"/>
    <mergeCell ref="L17:N17"/>
    <mergeCell ref="O17:Q17"/>
    <mergeCell ref="K12:K13"/>
    <mergeCell ref="M12:M13"/>
    <mergeCell ref="L12:L13"/>
    <mergeCell ref="I12:I13"/>
    <mergeCell ref="E20:G20"/>
    <mergeCell ref="H20:K20"/>
    <mergeCell ref="L20:N20"/>
    <mergeCell ref="O20:Q20"/>
    <mergeCell ref="E18:G18"/>
    <mergeCell ref="H18:K18"/>
    <mergeCell ref="L18:N18"/>
    <mergeCell ref="O18:Q18"/>
    <mergeCell ref="E19:G19"/>
    <mergeCell ref="H19:K19"/>
    <mergeCell ref="L19:N19"/>
    <mergeCell ref="O19:Q19"/>
  </mergeCells>
  <printOptions horizontalCentered="1"/>
  <pageMargins left="1.0236220472440944" right="3.937007874015748E-2" top="0.74803149606299213" bottom="0.74803149606299213" header="0.31496062992125984" footer="0.31496062992125984"/>
  <pageSetup paperSize="5" scale="31" pageOrder="overThenDown" orientation="landscape" r:id="rId1"/>
  <colBreaks count="1" manualBreakCount="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K36"/>
  <sheetViews>
    <sheetView showGridLines="0" view="pageBreakPreview" topLeftCell="N13" zoomScale="60" zoomScaleNormal="85" workbookViewId="0">
      <selection activeCell="O14" sqref="O14"/>
    </sheetView>
  </sheetViews>
  <sheetFormatPr baseColWidth="10" defaultRowHeight="15" x14ac:dyDescent="0.25"/>
  <cols>
    <col min="1" max="1" width="2.85546875" style="31" customWidth="1"/>
    <col min="2" max="5" width="4.5703125" style="45" customWidth="1"/>
    <col min="6" max="6" width="9.140625" style="45" customWidth="1"/>
    <col min="7" max="7" width="8.7109375" style="45" customWidth="1"/>
    <col min="8" max="8" width="24.28515625" style="45" customWidth="1"/>
    <col min="9" max="9" width="17.28515625" style="45" customWidth="1"/>
    <col min="10" max="10" width="13.28515625" style="55" customWidth="1"/>
    <col min="11" max="11" width="25.28515625" customWidth="1"/>
    <col min="12" max="14" width="11.140625" customWidth="1"/>
    <col min="15" max="17" width="14.5703125" customWidth="1"/>
    <col min="18" max="18" width="11.5703125" customWidth="1"/>
    <col min="19" max="20" width="14.42578125" customWidth="1"/>
    <col min="21" max="21" width="13.85546875" customWidth="1"/>
    <col min="22" max="22" width="15.140625" customWidth="1"/>
    <col min="23" max="23" width="14.42578125" customWidth="1"/>
    <col min="24" max="24" width="13.42578125" style="55" customWidth="1"/>
    <col min="25" max="26" width="24" customWidth="1"/>
    <col min="27" max="32" width="13.28515625" customWidth="1"/>
    <col min="33" max="35" width="14" customWidth="1"/>
    <col min="36" max="36" width="21.85546875" customWidth="1"/>
    <col min="37" max="37" width="27" customWidth="1"/>
    <col min="38" max="38" width="21.42578125" style="29" customWidth="1"/>
    <col min="39" max="16384" width="11.42578125" style="29"/>
  </cols>
  <sheetData>
    <row r="1" spans="1:37" ht="103.5" customHeight="1" x14ac:dyDescent="0.25">
      <c r="B1" s="325" t="s">
        <v>107</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row>
    <row r="2" spans="1:37" ht="11.25" customHeight="1" x14ac:dyDescent="0.25">
      <c r="B2" s="42"/>
      <c r="C2" s="42"/>
      <c r="D2" s="42"/>
      <c r="E2" s="42"/>
      <c r="F2" s="42"/>
      <c r="G2" s="42"/>
      <c r="H2" s="42"/>
      <c r="I2" s="42"/>
      <c r="J2" s="61"/>
      <c r="K2" s="17"/>
      <c r="L2" s="17"/>
      <c r="M2" s="17"/>
      <c r="N2" s="16"/>
      <c r="O2" s="16"/>
      <c r="P2" s="16"/>
      <c r="Q2" s="16"/>
      <c r="R2" s="16"/>
      <c r="S2" s="16"/>
      <c r="T2" s="16"/>
      <c r="U2" s="16"/>
      <c r="V2" s="16"/>
      <c r="W2" s="16"/>
      <c r="X2" s="54"/>
      <c r="Y2" s="16"/>
      <c r="Z2" s="16"/>
      <c r="AA2" s="16"/>
      <c r="AB2" s="16"/>
      <c r="AC2" s="16"/>
      <c r="AD2" s="16"/>
      <c r="AE2" s="16"/>
      <c r="AF2" s="16"/>
      <c r="AG2" s="16"/>
      <c r="AH2" s="16"/>
      <c r="AI2" s="16"/>
      <c r="AJ2" s="16"/>
      <c r="AK2" s="16"/>
    </row>
    <row r="3" spans="1:37" ht="15" customHeight="1" thickBot="1" x14ac:dyDescent="0.3">
      <c r="B3" s="43"/>
      <c r="C3" s="43"/>
      <c r="D3" s="43"/>
      <c r="E3" s="43"/>
      <c r="F3" s="43"/>
      <c r="G3" s="43"/>
      <c r="H3" s="43"/>
      <c r="I3" s="43"/>
      <c r="J3" s="62"/>
      <c r="K3" s="1"/>
      <c r="L3" s="1"/>
      <c r="M3" s="1"/>
      <c r="N3" s="1"/>
      <c r="O3" s="1"/>
      <c r="AC3" s="1"/>
      <c r="AD3" s="1"/>
      <c r="AE3" s="1"/>
      <c r="AF3" s="1"/>
      <c r="AG3" s="1"/>
      <c r="AH3" s="1"/>
      <c r="AI3" s="1"/>
      <c r="AJ3" s="1"/>
    </row>
    <row r="4" spans="1:37" s="34" customFormat="1" ht="33" customHeight="1" thickBot="1" x14ac:dyDescent="0.3">
      <c r="A4" s="49"/>
      <c r="B4" s="536" t="s">
        <v>41</v>
      </c>
      <c r="C4" s="537"/>
      <c r="D4" s="537"/>
      <c r="E4" s="537"/>
      <c r="F4" s="537"/>
      <c r="G4" s="537"/>
      <c r="H4" s="537"/>
      <c r="I4" s="484"/>
      <c r="J4" s="484"/>
      <c r="K4" s="484"/>
      <c r="L4" s="484"/>
      <c r="M4" s="484"/>
      <c r="N4" s="484"/>
      <c r="O4" s="484"/>
      <c r="P4" s="484"/>
      <c r="Q4" s="484"/>
      <c r="R4" s="484"/>
      <c r="S4" s="484"/>
      <c r="T4" s="484"/>
      <c r="U4" s="484"/>
      <c r="V4" s="484"/>
      <c r="W4" s="485"/>
      <c r="X4" s="56"/>
      <c r="AB4" s="49"/>
      <c r="AC4" s="49"/>
      <c r="AD4" s="49"/>
      <c r="AE4" s="49"/>
    </row>
    <row r="5" spans="1:37" s="34" customFormat="1" ht="16.5" thickBot="1" x14ac:dyDescent="0.3">
      <c r="A5" s="49"/>
      <c r="B5" s="44"/>
      <c r="C5" s="44"/>
      <c r="D5" s="44"/>
      <c r="E5" s="44"/>
      <c r="F5" s="44"/>
      <c r="G5" s="44"/>
      <c r="H5" s="44"/>
      <c r="I5" s="47"/>
      <c r="J5" s="63"/>
      <c r="K5" s="38"/>
      <c r="L5" s="38"/>
      <c r="M5" s="38"/>
      <c r="N5" s="39"/>
      <c r="O5" s="37"/>
      <c r="P5" s="40"/>
      <c r="Q5" s="40"/>
      <c r="R5" s="40"/>
      <c r="S5" s="40"/>
      <c r="T5" s="40"/>
      <c r="U5" s="40"/>
      <c r="V5" s="40"/>
      <c r="W5" s="40"/>
      <c r="X5" s="56"/>
      <c r="AA5" s="41"/>
      <c r="AB5" s="49"/>
      <c r="AC5" s="49"/>
      <c r="AD5" s="49"/>
      <c r="AE5" s="49"/>
      <c r="AF5" s="41"/>
      <c r="AG5" s="41"/>
      <c r="AH5" s="41"/>
      <c r="AI5" s="41"/>
      <c r="AJ5" s="41"/>
      <c r="AK5" s="40"/>
    </row>
    <row r="6" spans="1:37" s="34" customFormat="1" ht="33" customHeight="1" thickBot="1" x14ac:dyDescent="0.3">
      <c r="A6" s="49"/>
      <c r="B6" s="536" t="s">
        <v>20</v>
      </c>
      <c r="C6" s="537"/>
      <c r="D6" s="537"/>
      <c r="E6" s="537"/>
      <c r="F6" s="537"/>
      <c r="G6" s="537"/>
      <c r="H6" s="537"/>
      <c r="I6" s="484"/>
      <c r="J6" s="484"/>
      <c r="K6" s="484"/>
      <c r="L6" s="484"/>
      <c r="M6" s="484"/>
      <c r="N6" s="484"/>
      <c r="O6" s="484"/>
      <c r="P6" s="484"/>
      <c r="Q6" s="484"/>
      <c r="R6" s="484"/>
      <c r="S6" s="484"/>
      <c r="T6" s="484"/>
      <c r="U6" s="484"/>
      <c r="V6" s="484"/>
      <c r="W6" s="485"/>
      <c r="X6" s="57"/>
      <c r="Y6" s="35"/>
      <c r="Z6" s="35"/>
      <c r="AB6" s="49"/>
      <c r="AC6" s="49"/>
      <c r="AD6" s="49"/>
      <c r="AE6" s="49"/>
      <c r="AF6" s="486" t="s">
        <v>0</v>
      </c>
      <c r="AG6" s="487"/>
      <c r="AH6" s="487"/>
      <c r="AI6" s="488" t="s">
        <v>40</v>
      </c>
      <c r="AJ6" s="488"/>
      <c r="AK6" s="489"/>
    </row>
    <row r="7" spans="1:37" ht="15" customHeight="1" x14ac:dyDescent="0.25">
      <c r="B7" s="43"/>
      <c r="C7" s="43"/>
      <c r="D7" s="43"/>
      <c r="E7" s="43"/>
      <c r="F7" s="43"/>
      <c r="G7" s="43"/>
      <c r="H7" s="43"/>
      <c r="I7" s="43"/>
      <c r="J7" s="62"/>
      <c r="K7" s="12"/>
      <c r="L7" s="12"/>
      <c r="M7" s="12"/>
      <c r="N7" s="12"/>
      <c r="O7" s="13"/>
      <c r="P7" s="13"/>
      <c r="Q7" s="13"/>
      <c r="R7" s="13"/>
      <c r="S7" s="13"/>
      <c r="T7" s="13"/>
      <c r="U7" s="13"/>
      <c r="V7" s="13"/>
      <c r="W7" s="13"/>
      <c r="X7" s="58"/>
      <c r="Y7" s="33"/>
      <c r="Z7" s="33"/>
      <c r="AB7" s="49"/>
      <c r="AC7" s="49"/>
      <c r="AD7" s="49"/>
      <c r="AE7" s="49"/>
    </row>
    <row r="8" spans="1:37" ht="15.75" thickBot="1" x14ac:dyDescent="0.3">
      <c r="B8" s="62" t="s">
        <v>225</v>
      </c>
      <c r="C8" s="62" t="s">
        <v>269</v>
      </c>
      <c r="D8" s="62" t="s">
        <v>325</v>
      </c>
      <c r="E8" s="62" t="s">
        <v>366</v>
      </c>
      <c r="F8" s="62" t="s">
        <v>141</v>
      </c>
      <c r="G8" s="62" t="s">
        <v>510</v>
      </c>
      <c r="H8" s="62" t="s">
        <v>473</v>
      </c>
      <c r="I8" s="62" t="s">
        <v>511</v>
      </c>
      <c r="J8" s="62" t="s">
        <v>477</v>
      </c>
      <c r="K8" s="62" t="s">
        <v>216</v>
      </c>
      <c r="L8" s="62" t="s">
        <v>512</v>
      </c>
      <c r="M8" s="62" t="s">
        <v>410</v>
      </c>
      <c r="N8" s="62" t="s">
        <v>513</v>
      </c>
      <c r="O8" s="62" t="s">
        <v>467</v>
      </c>
      <c r="P8" s="62" t="s">
        <v>514</v>
      </c>
      <c r="Q8" s="62" t="s">
        <v>515</v>
      </c>
      <c r="R8" s="62" t="s">
        <v>516</v>
      </c>
      <c r="S8" s="62" t="s">
        <v>517</v>
      </c>
      <c r="T8" s="62" t="s">
        <v>480</v>
      </c>
      <c r="U8" s="62" t="s">
        <v>518</v>
      </c>
      <c r="V8" s="62" t="s">
        <v>519</v>
      </c>
      <c r="W8" s="62" t="s">
        <v>520</v>
      </c>
      <c r="X8" s="62" t="s">
        <v>521</v>
      </c>
      <c r="Y8" s="62" t="s">
        <v>522</v>
      </c>
      <c r="Z8" s="62" t="s">
        <v>523</v>
      </c>
      <c r="AA8" s="62" t="s">
        <v>524</v>
      </c>
      <c r="AB8" s="62" t="s">
        <v>525</v>
      </c>
      <c r="AC8" s="62" t="s">
        <v>526</v>
      </c>
      <c r="AD8" s="62" t="s">
        <v>527</v>
      </c>
      <c r="AE8" s="62" t="s">
        <v>528</v>
      </c>
      <c r="AF8" s="62" t="s">
        <v>529</v>
      </c>
      <c r="AG8" s="62" t="s">
        <v>530</v>
      </c>
      <c r="AH8" s="62" t="s">
        <v>531</v>
      </c>
      <c r="AI8" s="62" t="s">
        <v>532</v>
      </c>
      <c r="AJ8" s="62" t="s">
        <v>533</v>
      </c>
      <c r="AK8" s="62" t="s">
        <v>534</v>
      </c>
    </row>
    <row r="9" spans="1:37" s="36" customFormat="1" ht="54.75" customHeight="1" x14ac:dyDescent="0.25">
      <c r="A9" s="50"/>
      <c r="B9" s="558" t="s">
        <v>108</v>
      </c>
      <c r="C9" s="559"/>
      <c r="D9" s="559"/>
      <c r="E9" s="559"/>
      <c r="F9" s="559"/>
      <c r="G9" s="493" t="s">
        <v>109</v>
      </c>
      <c r="H9" s="494"/>
      <c r="I9" s="493" t="s">
        <v>19</v>
      </c>
      <c r="J9" s="502" t="s">
        <v>1</v>
      </c>
      <c r="K9" s="503"/>
      <c r="L9" s="503"/>
      <c r="M9" s="503"/>
      <c r="N9" s="503"/>
      <c r="O9" s="503"/>
      <c r="P9" s="503"/>
      <c r="Q9" s="503"/>
      <c r="R9" s="503"/>
      <c r="S9" s="503"/>
      <c r="T9" s="503"/>
      <c r="U9" s="503"/>
      <c r="V9" s="503"/>
      <c r="W9" s="504"/>
      <c r="X9" s="505" t="s">
        <v>112</v>
      </c>
      <c r="Y9" s="506"/>
      <c r="Z9" s="506"/>
      <c r="AA9" s="506"/>
      <c r="AB9" s="506"/>
      <c r="AC9" s="506"/>
      <c r="AD9" s="506"/>
      <c r="AE9" s="506"/>
      <c r="AF9" s="506"/>
      <c r="AG9" s="506"/>
      <c r="AH9" s="506"/>
      <c r="AI9" s="506"/>
      <c r="AJ9" s="506"/>
      <c r="AK9" s="507"/>
    </row>
    <row r="10" spans="1:37" s="36" customFormat="1" ht="55.5" customHeight="1" x14ac:dyDescent="0.25">
      <c r="A10" s="50"/>
      <c r="B10" s="497" t="s">
        <v>8</v>
      </c>
      <c r="C10" s="498"/>
      <c r="D10" s="498"/>
      <c r="E10" s="498"/>
      <c r="F10" s="498"/>
      <c r="G10" s="495"/>
      <c r="H10" s="496"/>
      <c r="I10" s="495"/>
      <c r="J10" s="508" t="s">
        <v>32</v>
      </c>
      <c r="K10" s="510" t="s">
        <v>59</v>
      </c>
      <c r="L10" s="511" t="s">
        <v>45</v>
      </c>
      <c r="M10" s="512"/>
      <c r="N10" s="513"/>
      <c r="O10" s="511" t="s">
        <v>66</v>
      </c>
      <c r="P10" s="512"/>
      <c r="Q10" s="513"/>
      <c r="R10" s="510" t="s">
        <v>67</v>
      </c>
      <c r="S10" s="510"/>
      <c r="T10" s="510"/>
      <c r="U10" s="511" t="s">
        <v>48</v>
      </c>
      <c r="V10" s="512"/>
      <c r="W10" s="513"/>
      <c r="X10" s="514" t="s">
        <v>31</v>
      </c>
      <c r="Y10" s="492" t="s">
        <v>110</v>
      </c>
      <c r="Z10" s="492" t="s">
        <v>111</v>
      </c>
      <c r="AA10" s="492" t="s">
        <v>71</v>
      </c>
      <c r="AB10" s="492"/>
      <c r="AC10" s="492"/>
      <c r="AD10" s="492" t="s">
        <v>58</v>
      </c>
      <c r="AE10" s="492"/>
      <c r="AF10" s="492"/>
      <c r="AG10" s="492" t="s">
        <v>48</v>
      </c>
      <c r="AH10" s="492"/>
      <c r="AI10" s="492"/>
      <c r="AJ10" s="492" t="s">
        <v>62</v>
      </c>
      <c r="AK10" s="499" t="s">
        <v>63</v>
      </c>
    </row>
    <row r="11" spans="1:37" s="36" customFormat="1" ht="71.25" customHeight="1" x14ac:dyDescent="0.25">
      <c r="A11" s="50"/>
      <c r="B11" s="66" t="s">
        <v>9</v>
      </c>
      <c r="C11" s="490" t="s">
        <v>10</v>
      </c>
      <c r="D11" s="491"/>
      <c r="E11" s="67" t="s">
        <v>11</v>
      </c>
      <c r="F11" s="67" t="s">
        <v>12</v>
      </c>
      <c r="G11" s="67" t="s">
        <v>72</v>
      </c>
      <c r="H11" s="68" t="s">
        <v>59</v>
      </c>
      <c r="I11" s="68" t="s">
        <v>33</v>
      </c>
      <c r="J11" s="509"/>
      <c r="K11" s="510"/>
      <c r="L11" s="65" t="s">
        <v>64</v>
      </c>
      <c r="M11" s="65" t="s">
        <v>65</v>
      </c>
      <c r="N11" s="65" t="s">
        <v>23</v>
      </c>
      <c r="O11" s="65" t="s">
        <v>64</v>
      </c>
      <c r="P11" s="65" t="s">
        <v>65</v>
      </c>
      <c r="Q11" s="65" t="s">
        <v>23</v>
      </c>
      <c r="R11" s="65" t="s">
        <v>64</v>
      </c>
      <c r="S11" s="65" t="s">
        <v>65</v>
      </c>
      <c r="T11" s="65" t="s">
        <v>23</v>
      </c>
      <c r="U11" s="65" t="s">
        <v>68</v>
      </c>
      <c r="V11" s="65" t="s">
        <v>69</v>
      </c>
      <c r="W11" s="65" t="s">
        <v>49</v>
      </c>
      <c r="X11" s="515"/>
      <c r="Y11" s="492"/>
      <c r="Z11" s="492"/>
      <c r="AA11" s="64" t="s">
        <v>51</v>
      </c>
      <c r="AB11" s="64" t="s">
        <v>52</v>
      </c>
      <c r="AC11" s="64" t="s">
        <v>53</v>
      </c>
      <c r="AD11" s="64" t="s">
        <v>54</v>
      </c>
      <c r="AE11" s="64" t="s">
        <v>55</v>
      </c>
      <c r="AF11" s="64" t="s">
        <v>56</v>
      </c>
      <c r="AG11" s="64" t="s">
        <v>50</v>
      </c>
      <c r="AH11" s="64" t="s">
        <v>70</v>
      </c>
      <c r="AI11" s="64" t="s">
        <v>57</v>
      </c>
      <c r="AJ11" s="492"/>
      <c r="AK11" s="499"/>
    </row>
    <row r="12" spans="1:37" s="76" customFormat="1" ht="54" customHeight="1" x14ac:dyDescent="0.2">
      <c r="A12" s="69"/>
      <c r="B12" s="562">
        <v>1</v>
      </c>
      <c r="C12" s="560">
        <v>0</v>
      </c>
      <c r="D12" s="560">
        <v>4</v>
      </c>
      <c r="E12" s="560">
        <v>1</v>
      </c>
      <c r="F12" s="560">
        <v>1</v>
      </c>
      <c r="G12" s="560">
        <v>8</v>
      </c>
      <c r="H12" s="574" t="s">
        <v>73</v>
      </c>
      <c r="I12" s="500" t="s">
        <v>74</v>
      </c>
      <c r="J12" s="572" t="s">
        <v>76</v>
      </c>
      <c r="K12" s="564" t="s">
        <v>77</v>
      </c>
      <c r="L12" s="77">
        <v>0.5</v>
      </c>
      <c r="M12" s="71">
        <v>0.5</v>
      </c>
      <c r="N12" s="71">
        <v>1</v>
      </c>
      <c r="O12" s="89">
        <v>0.79800000000000004</v>
      </c>
      <c r="P12" s="88">
        <v>0.80700000000000005</v>
      </c>
      <c r="Q12" s="74" t="s">
        <v>94</v>
      </c>
      <c r="R12" s="92">
        <v>0.79</v>
      </c>
      <c r="S12" s="88">
        <v>0.80500000000000005</v>
      </c>
      <c r="T12" s="88">
        <v>0.80500000000000005</v>
      </c>
      <c r="U12" s="93">
        <f t="shared" ref="U12:V15" si="0">+R12/O12</f>
        <v>0.9899749373433584</v>
      </c>
      <c r="V12" s="93">
        <f t="shared" si="0"/>
        <v>0.99752168525402729</v>
      </c>
      <c r="W12" s="93">
        <f>+T12/P12</f>
        <v>0.99752168525402729</v>
      </c>
      <c r="X12" s="478" t="s">
        <v>83</v>
      </c>
      <c r="Y12" s="480">
        <v>0.3</v>
      </c>
      <c r="Z12" s="482" t="s">
        <v>80</v>
      </c>
      <c r="AA12" s="89">
        <v>0.79800000000000004</v>
      </c>
      <c r="AB12" s="88">
        <v>0.80700000000000005</v>
      </c>
      <c r="AC12" s="73" t="s">
        <v>94</v>
      </c>
      <c r="AD12" s="90">
        <v>0.79</v>
      </c>
      <c r="AE12" s="87">
        <v>0.80500000000000005</v>
      </c>
      <c r="AF12" s="87">
        <v>0.80500000000000005</v>
      </c>
      <c r="AG12" s="91">
        <f t="shared" ref="AG12:AH15" si="1">+AD12/AA12</f>
        <v>0.9899749373433584</v>
      </c>
      <c r="AH12" s="91">
        <f t="shared" si="1"/>
        <v>0.99752168525402729</v>
      </c>
      <c r="AI12" s="91">
        <f>+AF12/AB12</f>
        <v>0.99752168525402729</v>
      </c>
      <c r="AJ12" s="74" t="s">
        <v>105</v>
      </c>
      <c r="AK12" s="75"/>
    </row>
    <row r="13" spans="1:37" s="76" customFormat="1" ht="54" customHeight="1" x14ac:dyDescent="0.2">
      <c r="A13" s="69"/>
      <c r="B13" s="562"/>
      <c r="C13" s="560"/>
      <c r="D13" s="560"/>
      <c r="E13" s="560"/>
      <c r="F13" s="560"/>
      <c r="G13" s="560"/>
      <c r="H13" s="574"/>
      <c r="I13" s="500"/>
      <c r="J13" s="572"/>
      <c r="K13" s="565"/>
      <c r="L13" s="77">
        <v>0.5</v>
      </c>
      <c r="M13" s="71">
        <v>0.5</v>
      </c>
      <c r="N13" s="71">
        <v>1</v>
      </c>
      <c r="O13" s="89">
        <v>0.51800000000000002</v>
      </c>
      <c r="P13" s="88">
        <v>0.53800000000000003</v>
      </c>
      <c r="Q13" s="74" t="s">
        <v>95</v>
      </c>
      <c r="R13" s="92">
        <v>0.51</v>
      </c>
      <c r="S13" s="88">
        <v>0.52900000000000003</v>
      </c>
      <c r="T13" s="88">
        <v>0.52900000000000003</v>
      </c>
      <c r="U13" s="93">
        <f t="shared" si="0"/>
        <v>0.98455598455598459</v>
      </c>
      <c r="V13" s="93">
        <f t="shared" si="0"/>
        <v>0.98327137546468402</v>
      </c>
      <c r="W13" s="93">
        <f>+T13/P13</f>
        <v>0.98327137546468402</v>
      </c>
      <c r="X13" s="479"/>
      <c r="Y13" s="481"/>
      <c r="Z13" s="483"/>
      <c r="AA13" s="89">
        <v>0.51800000000000002</v>
      </c>
      <c r="AB13" s="88">
        <v>0.53800000000000003</v>
      </c>
      <c r="AC13" s="73" t="s">
        <v>95</v>
      </c>
      <c r="AD13" s="90">
        <v>0.51</v>
      </c>
      <c r="AE13" s="87">
        <v>0.52900000000000003</v>
      </c>
      <c r="AF13" s="87">
        <v>0.52900000000000003</v>
      </c>
      <c r="AG13" s="91">
        <f t="shared" si="1"/>
        <v>0.98455598455598459</v>
      </c>
      <c r="AH13" s="91">
        <f t="shared" si="1"/>
        <v>0.98327137546468402</v>
      </c>
      <c r="AI13" s="91">
        <f>+AF13/AB13</f>
        <v>0.98327137546468402</v>
      </c>
      <c r="AJ13" s="74" t="s">
        <v>105</v>
      </c>
      <c r="AK13" s="75"/>
    </row>
    <row r="14" spans="1:37" s="76" customFormat="1" ht="111" customHeight="1" x14ac:dyDescent="0.2">
      <c r="A14" s="69"/>
      <c r="B14" s="562"/>
      <c r="C14" s="560"/>
      <c r="D14" s="560"/>
      <c r="E14" s="560"/>
      <c r="F14" s="560"/>
      <c r="G14" s="560"/>
      <c r="H14" s="574"/>
      <c r="I14" s="500"/>
      <c r="J14" s="572"/>
      <c r="K14" s="565"/>
      <c r="L14" s="77">
        <v>0.45</v>
      </c>
      <c r="M14" s="71">
        <v>0.55000000000000004</v>
      </c>
      <c r="N14" s="71">
        <v>1</v>
      </c>
      <c r="O14" s="78">
        <v>9</v>
      </c>
      <c r="P14" s="78">
        <v>11</v>
      </c>
      <c r="Q14" s="74" t="s">
        <v>86</v>
      </c>
      <c r="R14" s="79">
        <v>7</v>
      </c>
      <c r="S14" s="79">
        <v>9</v>
      </c>
      <c r="T14" s="79">
        <v>16</v>
      </c>
      <c r="U14" s="80">
        <f t="shared" si="0"/>
        <v>0.77777777777777779</v>
      </c>
      <c r="V14" s="80">
        <f t="shared" si="0"/>
        <v>0.81818181818181823</v>
      </c>
      <c r="W14" s="80">
        <f>+(T14/20)</f>
        <v>0.8</v>
      </c>
      <c r="X14" s="81" t="s">
        <v>84</v>
      </c>
      <c r="Y14" s="82">
        <v>0.15</v>
      </c>
      <c r="Z14" s="72" t="s">
        <v>81</v>
      </c>
      <c r="AA14" s="78">
        <v>9</v>
      </c>
      <c r="AB14" s="78">
        <v>11</v>
      </c>
      <c r="AC14" s="73" t="s">
        <v>86</v>
      </c>
      <c r="AD14" s="79">
        <v>7</v>
      </c>
      <c r="AE14" s="79">
        <v>9</v>
      </c>
      <c r="AF14" s="79">
        <v>16</v>
      </c>
      <c r="AG14" s="80">
        <f t="shared" si="1"/>
        <v>0.77777777777777779</v>
      </c>
      <c r="AH14" s="80">
        <f t="shared" si="1"/>
        <v>0.81818181818181823</v>
      </c>
      <c r="AI14" s="80">
        <f>+(AF14/20)</f>
        <v>0.8</v>
      </c>
      <c r="AJ14" s="74" t="s">
        <v>106</v>
      </c>
      <c r="AK14" s="75"/>
    </row>
    <row r="15" spans="1:37" s="76" customFormat="1" ht="83.25" customHeight="1" thickBot="1" x14ac:dyDescent="0.25">
      <c r="A15" s="69"/>
      <c r="B15" s="563"/>
      <c r="C15" s="561"/>
      <c r="D15" s="561"/>
      <c r="E15" s="561"/>
      <c r="F15" s="561"/>
      <c r="G15" s="561"/>
      <c r="H15" s="575"/>
      <c r="I15" s="501"/>
      <c r="J15" s="573"/>
      <c r="K15" s="565"/>
      <c r="L15" s="95">
        <v>0.5</v>
      </c>
      <c r="M15" s="96">
        <v>0.5</v>
      </c>
      <c r="N15" s="96">
        <v>1</v>
      </c>
      <c r="O15" s="97">
        <v>30</v>
      </c>
      <c r="P15" s="97">
        <v>30</v>
      </c>
      <c r="Q15" s="98" t="s">
        <v>87</v>
      </c>
      <c r="R15" s="99">
        <v>13</v>
      </c>
      <c r="S15" s="99">
        <v>40</v>
      </c>
      <c r="T15" s="99">
        <v>53</v>
      </c>
      <c r="U15" s="100">
        <f t="shared" si="0"/>
        <v>0.43333333333333335</v>
      </c>
      <c r="V15" s="100">
        <f t="shared" si="0"/>
        <v>1.3333333333333333</v>
      </c>
      <c r="W15" s="100">
        <f>+(T15/60)</f>
        <v>0.8833333333333333</v>
      </c>
      <c r="X15" s="83" t="s">
        <v>85</v>
      </c>
      <c r="Y15" s="101">
        <v>0.15</v>
      </c>
      <c r="Z15" s="102" t="s">
        <v>82</v>
      </c>
      <c r="AA15" s="97">
        <v>30</v>
      </c>
      <c r="AB15" s="97">
        <v>30</v>
      </c>
      <c r="AC15" s="103" t="s">
        <v>87</v>
      </c>
      <c r="AD15" s="99">
        <v>13</v>
      </c>
      <c r="AE15" s="99">
        <v>40</v>
      </c>
      <c r="AF15" s="99">
        <v>53</v>
      </c>
      <c r="AG15" s="100">
        <f t="shared" si="1"/>
        <v>0.43333333333333335</v>
      </c>
      <c r="AH15" s="100">
        <f t="shared" si="1"/>
        <v>1.3333333333333333</v>
      </c>
      <c r="AI15" s="100">
        <f>+(AF15/60)</f>
        <v>0.8833333333333333</v>
      </c>
      <c r="AJ15" s="98" t="s">
        <v>103</v>
      </c>
      <c r="AK15" s="104"/>
    </row>
    <row r="16" spans="1:37" s="53" customFormat="1" ht="34.5" customHeight="1" thickBot="1" x14ac:dyDescent="0.3">
      <c r="A16" s="52"/>
      <c r="B16" s="116"/>
      <c r="C16" s="117"/>
      <c r="D16" s="117"/>
      <c r="E16" s="117"/>
      <c r="F16" s="117"/>
      <c r="G16" s="117"/>
      <c r="H16" s="117"/>
      <c r="I16" s="118" t="s">
        <v>74</v>
      </c>
      <c r="J16" s="118"/>
      <c r="K16" s="117"/>
      <c r="L16" s="117"/>
      <c r="M16" s="117"/>
      <c r="N16" s="117"/>
      <c r="O16" s="117"/>
      <c r="P16" s="117"/>
      <c r="Q16" s="523" t="s">
        <v>47</v>
      </c>
      <c r="R16" s="523"/>
      <c r="S16" s="524"/>
      <c r="T16" s="119" t="str">
        <f>+J12</f>
        <v>OG 1</v>
      </c>
      <c r="U16" s="120">
        <f>+AVERAGE(U12:U15)</f>
        <v>0.79641050825261361</v>
      </c>
      <c r="V16" s="120">
        <f t="shared" ref="V16" si="2">+AVERAGE(V12:V15)</f>
        <v>1.0330770530584656</v>
      </c>
      <c r="W16" s="138">
        <f>+AVERAGE(W12:W15)</f>
        <v>0.91603159851301108</v>
      </c>
      <c r="X16" s="576" t="s">
        <v>60</v>
      </c>
      <c r="Y16" s="577"/>
      <c r="Z16" s="577"/>
      <c r="AA16" s="577"/>
      <c r="AB16" s="121">
        <f>COUNTA(AC12:AC15)</f>
        <v>4</v>
      </c>
      <c r="AC16" s="137"/>
      <c r="AD16" s="524" t="s">
        <v>61</v>
      </c>
      <c r="AE16" s="526"/>
      <c r="AF16" s="527"/>
      <c r="AG16" s="120">
        <f t="shared" ref="AG16" si="3">+AVERAGE(AG12:AG15)</f>
        <v>0.79641050825261361</v>
      </c>
      <c r="AH16" s="120">
        <f>+AVERAGE(AH12:AH15)</f>
        <v>1.0330770530584656</v>
      </c>
      <c r="AI16" s="120">
        <f>+AVERAGE(AI12:AI15)</f>
        <v>0.91603159851301108</v>
      </c>
      <c r="AJ16" s="122"/>
      <c r="AK16" s="123"/>
    </row>
    <row r="17" spans="1:37" s="76" customFormat="1" ht="56.25" customHeight="1" x14ac:dyDescent="0.2">
      <c r="A17" s="69"/>
      <c r="B17" s="566">
        <v>1</v>
      </c>
      <c r="C17" s="569">
        <v>0</v>
      </c>
      <c r="D17" s="569">
        <v>4</v>
      </c>
      <c r="E17" s="569">
        <v>1</v>
      </c>
      <c r="F17" s="569">
        <v>1</v>
      </c>
      <c r="G17" s="569">
        <v>8</v>
      </c>
      <c r="H17" s="531" t="s">
        <v>73</v>
      </c>
      <c r="I17" s="525" t="s">
        <v>75</v>
      </c>
      <c r="J17" s="525" t="s">
        <v>78</v>
      </c>
      <c r="K17" s="530" t="s">
        <v>79</v>
      </c>
      <c r="L17" s="105">
        <v>0.4</v>
      </c>
      <c r="M17" s="106">
        <v>0.6</v>
      </c>
      <c r="N17" s="106">
        <v>1</v>
      </c>
      <c r="O17" s="107">
        <v>5.16E-2</v>
      </c>
      <c r="P17" s="107">
        <v>5.4399999999999997E-2</v>
      </c>
      <c r="Q17" s="108" t="s">
        <v>96</v>
      </c>
      <c r="R17" s="106">
        <v>0.05</v>
      </c>
      <c r="S17" s="107">
        <v>5.1999999999999998E-2</v>
      </c>
      <c r="T17" s="107">
        <v>5.5E-2</v>
      </c>
      <c r="U17" s="109">
        <f>+R17/O17</f>
        <v>0.96899224806201556</v>
      </c>
      <c r="V17" s="109">
        <f>+S17/P17</f>
        <v>0.95588235294117652</v>
      </c>
      <c r="W17" s="110">
        <v>0.88</v>
      </c>
      <c r="X17" s="582" t="s">
        <v>83</v>
      </c>
      <c r="Y17" s="581">
        <v>0.1</v>
      </c>
      <c r="Z17" s="532" t="s">
        <v>91</v>
      </c>
      <c r="AA17" s="111">
        <v>1</v>
      </c>
      <c r="AB17" s="111">
        <v>2</v>
      </c>
      <c r="AC17" s="112" t="s">
        <v>88</v>
      </c>
      <c r="AD17" s="113">
        <v>1</v>
      </c>
      <c r="AE17" s="113">
        <v>1</v>
      </c>
      <c r="AF17" s="113">
        <f>+AE17+AD17</f>
        <v>2</v>
      </c>
      <c r="AG17" s="114">
        <f>+AD17/AA17</f>
        <v>1</v>
      </c>
      <c r="AH17" s="114">
        <f>+AE17/AB17</f>
        <v>0.5</v>
      </c>
      <c r="AI17" s="114">
        <v>0.96299999999999997</v>
      </c>
      <c r="AJ17" s="108" t="s">
        <v>105</v>
      </c>
      <c r="AK17" s="115"/>
    </row>
    <row r="18" spans="1:37" s="76" customFormat="1" ht="39.75" customHeight="1" x14ac:dyDescent="0.2">
      <c r="A18" s="69"/>
      <c r="B18" s="567"/>
      <c r="C18" s="570"/>
      <c r="D18" s="570"/>
      <c r="E18" s="570"/>
      <c r="F18" s="570"/>
      <c r="G18" s="570"/>
      <c r="H18" s="531"/>
      <c r="I18" s="525"/>
      <c r="J18" s="525"/>
      <c r="K18" s="530"/>
      <c r="L18" s="77">
        <v>0.4</v>
      </c>
      <c r="M18" s="71">
        <v>0.6</v>
      </c>
      <c r="N18" s="71">
        <v>1</v>
      </c>
      <c r="O18" s="89">
        <v>0.95399999999999996</v>
      </c>
      <c r="P18" s="89">
        <v>0.94599999999999995</v>
      </c>
      <c r="Q18" s="74" t="s">
        <v>97</v>
      </c>
      <c r="R18" s="85">
        <v>0.95199999999999996</v>
      </c>
      <c r="S18" s="82">
        <v>0.95</v>
      </c>
      <c r="T18" s="82">
        <v>0.94</v>
      </c>
      <c r="U18" s="94">
        <f t="shared" ref="U18:U21" si="4">+R18/O18</f>
        <v>0.99790356394129975</v>
      </c>
      <c r="V18" s="94">
        <f t="shared" ref="V18:V21" si="5">+S18/P18</f>
        <v>1.0042283298097252</v>
      </c>
      <c r="W18" s="85">
        <v>0.9</v>
      </c>
      <c r="X18" s="479"/>
      <c r="Y18" s="481"/>
      <c r="Z18" s="483"/>
      <c r="AA18" s="78">
        <v>2</v>
      </c>
      <c r="AB18" s="78">
        <v>2</v>
      </c>
      <c r="AC18" s="73" t="s">
        <v>89</v>
      </c>
      <c r="AD18" s="84">
        <v>3</v>
      </c>
      <c r="AE18" s="84">
        <v>1</v>
      </c>
      <c r="AF18" s="84">
        <f t="shared" ref="AF18:AF21" si="6">+AE18+AD18</f>
        <v>4</v>
      </c>
      <c r="AG18" s="80">
        <f t="shared" ref="AG18:AG21" si="7">+AD18/AA18</f>
        <v>1.5</v>
      </c>
      <c r="AH18" s="80">
        <f t="shared" ref="AH18:AH21" si="8">+AE18/AB18</f>
        <v>0.5</v>
      </c>
      <c r="AI18" s="80">
        <v>1</v>
      </c>
      <c r="AJ18" s="74" t="s">
        <v>104</v>
      </c>
      <c r="AK18" s="86"/>
    </row>
    <row r="19" spans="1:37" s="76" customFormat="1" ht="57.75" customHeight="1" x14ac:dyDescent="0.2">
      <c r="A19" s="69"/>
      <c r="B19" s="567"/>
      <c r="C19" s="570"/>
      <c r="D19" s="570"/>
      <c r="E19" s="570"/>
      <c r="F19" s="570"/>
      <c r="G19" s="570"/>
      <c r="H19" s="531"/>
      <c r="I19" s="525"/>
      <c r="J19" s="525"/>
      <c r="K19" s="530"/>
      <c r="L19" s="77">
        <v>0.4</v>
      </c>
      <c r="M19" s="71">
        <v>0.6</v>
      </c>
      <c r="N19" s="71">
        <v>1</v>
      </c>
      <c r="O19" s="84">
        <v>1</v>
      </c>
      <c r="P19" s="84">
        <v>2</v>
      </c>
      <c r="Q19" s="74" t="s">
        <v>98</v>
      </c>
      <c r="R19" s="70">
        <v>1</v>
      </c>
      <c r="S19" s="84">
        <v>2</v>
      </c>
      <c r="T19" s="84">
        <f>+S19+R19</f>
        <v>3</v>
      </c>
      <c r="U19" s="94">
        <f t="shared" si="4"/>
        <v>1</v>
      </c>
      <c r="V19" s="94">
        <f t="shared" si="5"/>
        <v>1</v>
      </c>
      <c r="W19" s="85">
        <v>1</v>
      </c>
      <c r="X19" s="478" t="s">
        <v>84</v>
      </c>
      <c r="Y19" s="480">
        <v>0.1</v>
      </c>
      <c r="Z19" s="482" t="s">
        <v>92</v>
      </c>
      <c r="AA19" s="78">
        <v>1</v>
      </c>
      <c r="AB19" s="78">
        <v>2</v>
      </c>
      <c r="AC19" s="73" t="s">
        <v>101</v>
      </c>
      <c r="AD19" s="84">
        <v>1</v>
      </c>
      <c r="AE19" s="84">
        <v>2</v>
      </c>
      <c r="AF19" s="84">
        <f t="shared" si="6"/>
        <v>3</v>
      </c>
      <c r="AG19" s="80">
        <f t="shared" si="7"/>
        <v>1</v>
      </c>
      <c r="AH19" s="80">
        <f t="shared" si="8"/>
        <v>1</v>
      </c>
      <c r="AI19" s="80">
        <v>1</v>
      </c>
      <c r="AJ19" s="74" t="s">
        <v>103</v>
      </c>
      <c r="AK19" s="86"/>
    </row>
    <row r="20" spans="1:37" s="76" customFormat="1" ht="66" customHeight="1" x14ac:dyDescent="0.2">
      <c r="A20" s="69"/>
      <c r="B20" s="567"/>
      <c r="C20" s="570"/>
      <c r="D20" s="570"/>
      <c r="E20" s="570"/>
      <c r="F20" s="570"/>
      <c r="G20" s="570"/>
      <c r="H20" s="531"/>
      <c r="I20" s="525"/>
      <c r="J20" s="525"/>
      <c r="K20" s="530"/>
      <c r="L20" s="77">
        <v>0.4</v>
      </c>
      <c r="M20" s="71">
        <v>0.6</v>
      </c>
      <c r="N20" s="71">
        <v>1</v>
      </c>
      <c r="O20" s="84">
        <v>2</v>
      </c>
      <c r="P20" s="84">
        <v>3</v>
      </c>
      <c r="Q20" s="74" t="s">
        <v>99</v>
      </c>
      <c r="R20" s="70">
        <v>1</v>
      </c>
      <c r="S20" s="84">
        <v>3</v>
      </c>
      <c r="T20" s="84">
        <f t="shared" ref="T20:T21" si="9">+S20+R20</f>
        <v>4</v>
      </c>
      <c r="U20" s="94">
        <f t="shared" si="4"/>
        <v>0.5</v>
      </c>
      <c r="V20" s="94">
        <f t="shared" si="5"/>
        <v>1</v>
      </c>
      <c r="W20" s="85">
        <v>0.8</v>
      </c>
      <c r="X20" s="479"/>
      <c r="Y20" s="481"/>
      <c r="Z20" s="483"/>
      <c r="AA20" s="78"/>
      <c r="AB20" s="78">
        <v>1</v>
      </c>
      <c r="AC20" s="73" t="s">
        <v>102</v>
      </c>
      <c r="AD20" s="84"/>
      <c r="AE20" s="84">
        <v>1</v>
      </c>
      <c r="AF20" s="84">
        <f t="shared" si="6"/>
        <v>1</v>
      </c>
      <c r="AG20" s="80"/>
      <c r="AH20" s="80">
        <f t="shared" si="8"/>
        <v>1</v>
      </c>
      <c r="AI20" s="80">
        <v>1</v>
      </c>
      <c r="AJ20" s="74" t="s">
        <v>103</v>
      </c>
      <c r="AK20" s="86"/>
    </row>
    <row r="21" spans="1:37" s="76" customFormat="1" ht="66" customHeight="1" thickBot="1" x14ac:dyDescent="0.25">
      <c r="A21" s="69"/>
      <c r="B21" s="568"/>
      <c r="C21" s="571"/>
      <c r="D21" s="571"/>
      <c r="E21" s="571"/>
      <c r="F21" s="571"/>
      <c r="G21" s="571"/>
      <c r="H21" s="531"/>
      <c r="I21" s="525"/>
      <c r="J21" s="525"/>
      <c r="K21" s="530"/>
      <c r="L21" s="95">
        <v>0.4</v>
      </c>
      <c r="M21" s="96">
        <v>0.6</v>
      </c>
      <c r="N21" s="96">
        <v>1</v>
      </c>
      <c r="O21" s="124">
        <v>1</v>
      </c>
      <c r="P21" s="124">
        <v>3</v>
      </c>
      <c r="Q21" s="125" t="s">
        <v>100</v>
      </c>
      <c r="R21" s="126">
        <v>1</v>
      </c>
      <c r="S21" s="124">
        <v>2</v>
      </c>
      <c r="T21" s="124">
        <f t="shared" si="9"/>
        <v>3</v>
      </c>
      <c r="U21" s="127">
        <f t="shared" si="4"/>
        <v>1</v>
      </c>
      <c r="V21" s="127">
        <f t="shared" si="5"/>
        <v>0.66666666666666663</v>
      </c>
      <c r="W21" s="128">
        <v>0.75</v>
      </c>
      <c r="X21" s="83" t="s">
        <v>85</v>
      </c>
      <c r="Y21" s="101">
        <v>0.2</v>
      </c>
      <c r="Z21" s="102" t="s">
        <v>93</v>
      </c>
      <c r="AA21" s="97">
        <v>2</v>
      </c>
      <c r="AB21" s="97">
        <v>3</v>
      </c>
      <c r="AC21" s="103" t="s">
        <v>90</v>
      </c>
      <c r="AD21" s="124">
        <v>1</v>
      </c>
      <c r="AE21" s="124">
        <v>2</v>
      </c>
      <c r="AF21" s="124">
        <f t="shared" si="6"/>
        <v>3</v>
      </c>
      <c r="AG21" s="100">
        <f t="shared" si="7"/>
        <v>0.5</v>
      </c>
      <c r="AH21" s="100">
        <f t="shared" si="8"/>
        <v>0.66666666666666663</v>
      </c>
      <c r="AI21" s="100">
        <v>0.6</v>
      </c>
      <c r="AJ21" s="98" t="s">
        <v>106</v>
      </c>
      <c r="AK21" s="129"/>
    </row>
    <row r="22" spans="1:37" s="53" customFormat="1" ht="34.5" customHeight="1" thickBot="1" x14ac:dyDescent="0.3">
      <c r="A22" s="52"/>
      <c r="B22" s="116"/>
      <c r="C22" s="117"/>
      <c r="D22" s="117"/>
      <c r="E22" s="117"/>
      <c r="F22" s="117"/>
      <c r="G22" s="117"/>
      <c r="H22" s="117"/>
      <c r="I22" s="118" t="s">
        <v>75</v>
      </c>
      <c r="J22" s="118"/>
      <c r="K22" s="117"/>
      <c r="L22" s="117"/>
      <c r="M22" s="117"/>
      <c r="N22" s="117"/>
      <c r="O22" s="141"/>
      <c r="P22" s="141"/>
      <c r="Q22" s="528" t="s">
        <v>47</v>
      </c>
      <c r="R22" s="528"/>
      <c r="S22" s="529"/>
      <c r="T22" s="142" t="str">
        <f>+J17</f>
        <v>OG 2</v>
      </c>
      <c r="U22" s="120">
        <f>+AVERAGE(U17:U21)</f>
        <v>0.89337916240066306</v>
      </c>
      <c r="V22" s="120">
        <f t="shared" ref="V22" si="10">+AVERAGE(V17:V21)</f>
        <v>0.92535546988351369</v>
      </c>
      <c r="W22" s="138">
        <f>+AVERAGE(W17:W21)</f>
        <v>0.86599999999999999</v>
      </c>
      <c r="X22" s="576" t="s">
        <v>60</v>
      </c>
      <c r="Y22" s="577"/>
      <c r="Z22" s="577"/>
      <c r="AA22" s="577"/>
      <c r="AB22" s="121">
        <f>COUNTA(AC17:AC21)</f>
        <v>5</v>
      </c>
      <c r="AC22" s="137"/>
      <c r="AD22" s="524" t="s">
        <v>61</v>
      </c>
      <c r="AE22" s="526"/>
      <c r="AF22" s="527"/>
      <c r="AG22" s="120">
        <f>+AG17</f>
        <v>1</v>
      </c>
      <c r="AH22" s="120">
        <f>+AH17</f>
        <v>0.5</v>
      </c>
      <c r="AI22" s="120">
        <f>+AI17</f>
        <v>0.96299999999999997</v>
      </c>
      <c r="AJ22" s="122"/>
      <c r="AK22" s="123"/>
    </row>
    <row r="23" spans="1:37" s="53" customFormat="1" ht="34.5" customHeight="1" thickBot="1" x14ac:dyDescent="0.3">
      <c r="A23" s="52"/>
      <c r="B23" s="130"/>
      <c r="C23" s="131"/>
      <c r="D23" s="131"/>
      <c r="E23" s="131"/>
      <c r="F23" s="131"/>
      <c r="G23" s="131"/>
      <c r="H23" s="131"/>
      <c r="I23" s="143" t="s">
        <v>206</v>
      </c>
      <c r="J23" s="132"/>
      <c r="K23" s="131"/>
      <c r="L23" s="131"/>
      <c r="M23" s="131"/>
      <c r="N23" s="131"/>
      <c r="O23" s="580" t="s">
        <v>113</v>
      </c>
      <c r="P23" s="580"/>
      <c r="Q23" s="580"/>
      <c r="R23" s="580"/>
      <c r="S23" s="580"/>
      <c r="T23" s="580"/>
      <c r="U23" s="133">
        <f>+(U22+U16)/2</f>
        <v>0.84489483532663834</v>
      </c>
      <c r="V23" s="133">
        <f>+(V22+V16)/2</f>
        <v>0.97921626147098961</v>
      </c>
      <c r="W23" s="139">
        <f>+(W22+W16)/2</f>
        <v>0.89101579925650554</v>
      </c>
      <c r="X23" s="578" t="s">
        <v>60</v>
      </c>
      <c r="Y23" s="579"/>
      <c r="Z23" s="579"/>
      <c r="AA23" s="579"/>
      <c r="AB23" s="140">
        <f>+AB22+AB16</f>
        <v>9</v>
      </c>
      <c r="AC23" s="134"/>
      <c r="AD23" s="516" t="s">
        <v>46</v>
      </c>
      <c r="AE23" s="517"/>
      <c r="AF23" s="518"/>
      <c r="AG23" s="133">
        <f>+(AG22+AG16)/2</f>
        <v>0.89820525412630681</v>
      </c>
      <c r="AH23" s="133">
        <f>+(AH22+AH16)/2</f>
        <v>0.76653852652923282</v>
      </c>
      <c r="AI23" s="133">
        <f>+(AI22+AI16)/2</f>
        <v>0.93951579925650552</v>
      </c>
      <c r="AJ23" s="135"/>
      <c r="AK23" s="136"/>
    </row>
    <row r="24" spans="1:37" x14ac:dyDescent="0.25">
      <c r="Z24" s="2"/>
    </row>
    <row r="25" spans="1:37" ht="15.75" thickBot="1" x14ac:dyDescent="0.3">
      <c r="G25" s="46"/>
      <c r="H25" s="46"/>
      <c r="I25" s="46"/>
      <c r="J25" s="59"/>
      <c r="K25" s="29"/>
      <c r="L25" s="29"/>
      <c r="M25" s="6"/>
      <c r="N25" s="6"/>
      <c r="O25" s="6"/>
      <c r="Y25" s="31"/>
      <c r="Z25" s="31"/>
      <c r="AA25" s="31"/>
      <c r="AB25" s="31"/>
      <c r="AC25" s="31"/>
      <c r="AD25" s="31"/>
      <c r="AE25" s="31"/>
      <c r="AF25" s="31"/>
      <c r="AG25" s="31"/>
      <c r="AH25" s="31"/>
      <c r="AI25" s="31"/>
    </row>
    <row r="26" spans="1:37" s="51" customFormat="1" ht="39" customHeight="1" x14ac:dyDescent="0.25">
      <c r="B26" s="48"/>
      <c r="C26" s="48"/>
      <c r="D26" s="48"/>
      <c r="E26" s="555" t="s">
        <v>44</v>
      </c>
      <c r="F26" s="556"/>
      <c r="G26" s="557"/>
      <c r="H26" s="519" t="s">
        <v>36</v>
      </c>
      <c r="I26" s="520"/>
      <c r="J26" s="520"/>
      <c r="K26" s="521"/>
      <c r="L26" s="519" t="s">
        <v>2</v>
      </c>
      <c r="M26" s="520"/>
      <c r="N26" s="521"/>
      <c r="O26" s="519" t="s">
        <v>3</v>
      </c>
      <c r="P26" s="520"/>
      <c r="Q26" s="522"/>
      <c r="R26" s="60"/>
      <c r="S26" s="60"/>
      <c r="T26" s="60"/>
      <c r="U26" s="60"/>
      <c r="V26" s="60"/>
      <c r="Y26" s="31"/>
      <c r="Z26" s="31"/>
      <c r="AA26" s="31"/>
      <c r="AB26" s="31"/>
      <c r="AC26" s="31"/>
      <c r="AD26" s="31"/>
      <c r="AE26" s="31"/>
      <c r="AF26" s="31"/>
      <c r="AG26" s="31"/>
      <c r="AH26" s="31"/>
      <c r="AI26" s="31"/>
      <c r="AJ26" s="30"/>
      <c r="AK26" s="30"/>
    </row>
    <row r="27" spans="1:37" ht="40.5" customHeight="1" x14ac:dyDescent="0.25">
      <c r="E27" s="547" t="s">
        <v>37</v>
      </c>
      <c r="F27" s="545"/>
      <c r="G27" s="546"/>
      <c r="H27" s="544"/>
      <c r="I27" s="545"/>
      <c r="J27" s="545"/>
      <c r="K27" s="546"/>
      <c r="L27" s="541"/>
      <c r="M27" s="542"/>
      <c r="N27" s="543"/>
      <c r="O27" s="538"/>
      <c r="P27" s="539"/>
      <c r="Q27" s="540"/>
      <c r="R27" s="60"/>
      <c r="S27" s="60"/>
      <c r="T27" s="60"/>
      <c r="U27" s="60"/>
      <c r="V27" s="60"/>
      <c r="W27" s="29"/>
      <c r="X27" s="29"/>
      <c r="Y27" s="31"/>
      <c r="Z27" s="31"/>
      <c r="AA27" s="31"/>
      <c r="AB27" s="31"/>
      <c r="AC27" s="31"/>
      <c r="AD27" s="31"/>
      <c r="AE27" s="31"/>
      <c r="AF27" s="31"/>
      <c r="AG27" s="31"/>
      <c r="AH27" s="31"/>
      <c r="AI27" s="31"/>
    </row>
    <row r="28" spans="1:37" ht="40.5" customHeight="1" x14ac:dyDescent="0.25">
      <c r="E28" s="547" t="s">
        <v>38</v>
      </c>
      <c r="F28" s="545"/>
      <c r="G28" s="546"/>
      <c r="H28" s="544"/>
      <c r="I28" s="545"/>
      <c r="J28" s="545"/>
      <c r="K28" s="546"/>
      <c r="L28" s="541"/>
      <c r="M28" s="542"/>
      <c r="N28" s="543"/>
      <c r="O28" s="538"/>
      <c r="P28" s="539"/>
      <c r="Q28" s="540"/>
      <c r="R28" s="60"/>
      <c r="S28" s="60"/>
      <c r="T28" s="60"/>
      <c r="U28" s="60"/>
      <c r="V28" s="60"/>
      <c r="W28" s="29"/>
      <c r="X28" s="29"/>
      <c r="Y28" s="31"/>
      <c r="Z28" s="31"/>
      <c r="AA28" s="31"/>
      <c r="AB28" s="31"/>
      <c r="AC28" s="31"/>
      <c r="AD28" s="31"/>
      <c r="AE28" s="31"/>
      <c r="AF28" s="31"/>
      <c r="AG28" s="31"/>
      <c r="AH28" s="31"/>
      <c r="AI28" s="31"/>
    </row>
    <row r="29" spans="1:37" ht="40.5" customHeight="1" thickBot="1" x14ac:dyDescent="0.3">
      <c r="E29" s="548" t="s">
        <v>39</v>
      </c>
      <c r="F29" s="549"/>
      <c r="G29" s="550"/>
      <c r="H29" s="551"/>
      <c r="I29" s="549"/>
      <c r="J29" s="549"/>
      <c r="K29" s="550"/>
      <c r="L29" s="552"/>
      <c r="M29" s="553"/>
      <c r="N29" s="554"/>
      <c r="O29" s="533"/>
      <c r="P29" s="534"/>
      <c r="Q29" s="535"/>
      <c r="R29" s="60"/>
      <c r="S29" s="60"/>
      <c r="T29" s="60"/>
      <c r="U29" s="60"/>
      <c r="V29" s="60"/>
      <c r="W29" s="29"/>
      <c r="X29" s="29"/>
      <c r="Y29" s="31"/>
      <c r="Z29" s="31"/>
      <c r="AA29" s="31"/>
      <c r="AB29" s="31"/>
      <c r="AC29" s="31"/>
      <c r="AD29" s="31"/>
      <c r="AE29" s="31"/>
      <c r="AF29" s="31"/>
      <c r="AG29" s="31"/>
      <c r="AH29" s="31"/>
      <c r="AI29" s="31"/>
    </row>
    <row r="30" spans="1:37" x14ac:dyDescent="0.25">
      <c r="D30" s="46"/>
      <c r="E30" s="46"/>
      <c r="F30" s="46"/>
      <c r="G30" s="46"/>
      <c r="H30" s="46"/>
      <c r="I30" s="46"/>
      <c r="J30" s="59"/>
      <c r="K30" s="29"/>
      <c r="L30" s="29"/>
      <c r="M30" s="29"/>
      <c r="N30" s="29"/>
      <c r="O30" s="29"/>
      <c r="P30" s="29"/>
      <c r="Q30" s="29"/>
      <c r="R30" s="29"/>
      <c r="S30" s="29"/>
      <c r="T30" s="29"/>
      <c r="U30" s="29"/>
      <c r="V30" s="29"/>
      <c r="W30" s="29"/>
      <c r="X30" s="59"/>
      <c r="Y30" s="31"/>
      <c r="Z30" s="31"/>
      <c r="AA30" s="31"/>
      <c r="AB30" s="31"/>
      <c r="AC30" s="31"/>
      <c r="AD30" s="31"/>
      <c r="AE30" s="31"/>
      <c r="AF30" s="31"/>
      <c r="AG30" s="31"/>
      <c r="AH30" s="31"/>
      <c r="AI30" s="31"/>
    </row>
    <row r="31" spans="1:37" x14ac:dyDescent="0.25">
      <c r="D31" s="46"/>
      <c r="E31" s="46"/>
      <c r="F31" s="46"/>
      <c r="G31" s="46"/>
      <c r="H31" s="46"/>
      <c r="I31" s="46"/>
      <c r="J31" s="59"/>
      <c r="K31" s="29"/>
      <c r="L31" s="29"/>
      <c r="M31" s="29"/>
      <c r="N31" s="29"/>
      <c r="O31" s="29"/>
      <c r="P31" s="29"/>
      <c r="Q31" s="29"/>
      <c r="R31" s="29"/>
      <c r="S31" s="29"/>
      <c r="T31" s="29"/>
      <c r="U31" s="29"/>
      <c r="V31" s="29"/>
      <c r="W31" s="29"/>
      <c r="X31" s="59"/>
      <c r="Y31" s="31"/>
      <c r="Z31" s="31"/>
      <c r="AA31" s="31"/>
      <c r="AB31" s="31"/>
      <c r="AC31" s="31"/>
      <c r="AD31" s="31"/>
      <c r="AE31" s="31"/>
      <c r="AF31" s="31"/>
      <c r="AG31" s="31"/>
      <c r="AH31" s="31"/>
      <c r="AI31" s="31"/>
    </row>
    <row r="32" spans="1:37" x14ac:dyDescent="0.25">
      <c r="D32" s="46"/>
      <c r="E32" s="46"/>
      <c r="F32" s="46"/>
      <c r="G32" s="46"/>
      <c r="H32" s="46"/>
      <c r="I32" s="46"/>
      <c r="J32" s="59"/>
      <c r="K32" s="29"/>
      <c r="L32" s="29"/>
      <c r="M32" s="29"/>
      <c r="N32" s="29"/>
      <c r="O32" s="29"/>
      <c r="P32" s="29"/>
      <c r="Q32" s="29"/>
      <c r="R32" s="29"/>
      <c r="S32" s="29"/>
      <c r="T32" s="29"/>
      <c r="U32" s="29"/>
      <c r="V32" s="29"/>
      <c r="W32" s="29"/>
      <c r="X32" s="59"/>
      <c r="Y32" s="31"/>
      <c r="Z32" s="31"/>
      <c r="AA32" s="31"/>
      <c r="AB32" s="31"/>
      <c r="AC32" s="31"/>
      <c r="AD32" s="31"/>
      <c r="AE32" s="31"/>
      <c r="AF32" s="31"/>
      <c r="AG32" s="31"/>
      <c r="AH32" s="31"/>
      <c r="AI32" s="31"/>
    </row>
    <row r="33" spans="1:35" x14ac:dyDescent="0.25">
      <c r="D33" s="46"/>
      <c r="E33" s="46"/>
      <c r="F33" s="46"/>
      <c r="G33" s="46"/>
      <c r="H33" s="46"/>
      <c r="I33" s="46"/>
      <c r="J33" s="59"/>
      <c r="K33" s="29"/>
      <c r="L33" s="29"/>
      <c r="M33" s="29"/>
      <c r="N33" s="29"/>
      <c r="O33" s="29"/>
      <c r="P33" s="29"/>
      <c r="Q33" s="29"/>
      <c r="R33" s="29"/>
      <c r="S33" s="29"/>
      <c r="T33" s="29"/>
      <c r="U33" s="29"/>
      <c r="V33" s="29"/>
      <c r="W33" s="29"/>
      <c r="X33" s="59"/>
      <c r="Y33" s="31"/>
      <c r="Z33" s="31"/>
      <c r="AA33" s="31"/>
      <c r="AB33" s="31"/>
      <c r="AC33" s="31"/>
      <c r="AD33" s="31"/>
      <c r="AE33" s="31"/>
      <c r="AF33" s="31"/>
      <c r="AG33" s="31"/>
      <c r="AH33" s="31"/>
      <c r="AI33" s="31"/>
    </row>
    <row r="34" spans="1:35" x14ac:dyDescent="0.25">
      <c r="I34" s="46"/>
      <c r="J34" s="59"/>
      <c r="K34" s="29"/>
      <c r="L34" s="29"/>
      <c r="M34" s="29"/>
      <c r="N34" s="29"/>
      <c r="O34" s="29"/>
      <c r="P34" s="29"/>
      <c r="Q34" s="29"/>
      <c r="R34" s="29"/>
      <c r="S34" s="29"/>
      <c r="T34" s="29"/>
      <c r="U34" s="29"/>
      <c r="V34" s="29"/>
      <c r="W34" s="29"/>
      <c r="X34" s="59"/>
      <c r="Y34" s="31"/>
      <c r="Z34" s="31"/>
      <c r="AA34" s="31"/>
      <c r="AB34" s="31"/>
      <c r="AC34" s="31"/>
      <c r="AD34" s="31"/>
      <c r="AE34" s="31"/>
      <c r="AF34" s="31"/>
      <c r="AG34" s="31"/>
      <c r="AH34" s="31"/>
      <c r="AI34" s="31"/>
    </row>
    <row r="35" spans="1:35" customFormat="1" x14ac:dyDescent="0.25">
      <c r="A35" s="31"/>
      <c r="B35" s="45"/>
      <c r="C35" s="45"/>
      <c r="D35" s="45"/>
      <c r="E35" s="45"/>
      <c r="F35" s="45"/>
      <c r="G35" s="45"/>
      <c r="H35" s="45"/>
      <c r="I35" s="45"/>
      <c r="J35" s="55"/>
      <c r="L35" s="29"/>
      <c r="M35" s="29"/>
      <c r="N35" s="29"/>
      <c r="O35" s="29"/>
      <c r="P35" s="29"/>
      <c r="Q35" s="29"/>
      <c r="R35" s="29"/>
      <c r="S35" s="29"/>
      <c r="T35" s="29"/>
      <c r="U35" s="29"/>
      <c r="V35" s="29"/>
      <c r="W35" s="29"/>
      <c r="X35" s="59"/>
      <c r="Y35" s="31"/>
      <c r="Z35" s="31"/>
      <c r="AA35" s="31"/>
      <c r="AB35" s="31"/>
      <c r="AC35" s="31"/>
      <c r="AD35" s="31"/>
      <c r="AE35" s="31"/>
      <c r="AF35" s="31"/>
      <c r="AG35" s="31"/>
      <c r="AH35" s="31"/>
      <c r="AI35" s="31"/>
    </row>
    <row r="36" spans="1:35" customFormat="1" x14ac:dyDescent="0.25">
      <c r="A36" s="31"/>
      <c r="B36" s="45"/>
      <c r="C36" s="45"/>
      <c r="D36" s="45"/>
      <c r="E36" s="45"/>
      <c r="F36" s="45"/>
      <c r="G36" s="45"/>
      <c r="H36" s="45"/>
      <c r="I36" s="45"/>
      <c r="J36" s="55"/>
      <c r="X36" s="55"/>
      <c r="Y36" s="31"/>
      <c r="Z36" s="31"/>
      <c r="AA36" s="31"/>
      <c r="AB36" s="31"/>
      <c r="AC36" s="31"/>
      <c r="AD36" s="31"/>
      <c r="AE36" s="31"/>
      <c r="AF36" s="31"/>
      <c r="AG36" s="31"/>
      <c r="AH36" s="31"/>
      <c r="AI36" s="31"/>
    </row>
  </sheetData>
  <mergeCells count="82">
    <mergeCell ref="X16:AA16"/>
    <mergeCell ref="X22:AA22"/>
    <mergeCell ref="X23:AA23"/>
    <mergeCell ref="O23:T23"/>
    <mergeCell ref="G17:G21"/>
    <mergeCell ref="Y17:Y18"/>
    <mergeCell ref="X17:X18"/>
    <mergeCell ref="D12:D15"/>
    <mergeCell ref="C12:C15"/>
    <mergeCell ref="B12:B15"/>
    <mergeCell ref="K12:K15"/>
    <mergeCell ref="B17:B21"/>
    <mergeCell ref="F17:F21"/>
    <mergeCell ref="E17:E21"/>
    <mergeCell ref="D17:D21"/>
    <mergeCell ref="C17:C21"/>
    <mergeCell ref="J12:J15"/>
    <mergeCell ref="H12:H15"/>
    <mergeCell ref="G12:G15"/>
    <mergeCell ref="F12:F15"/>
    <mergeCell ref="E12:E15"/>
    <mergeCell ref="O29:Q29"/>
    <mergeCell ref="B4:H4"/>
    <mergeCell ref="B6:H6"/>
    <mergeCell ref="O27:Q27"/>
    <mergeCell ref="L27:N27"/>
    <mergeCell ref="H27:K27"/>
    <mergeCell ref="E27:G27"/>
    <mergeCell ref="H28:K28"/>
    <mergeCell ref="L28:N28"/>
    <mergeCell ref="O28:Q28"/>
    <mergeCell ref="E28:G28"/>
    <mergeCell ref="E29:G29"/>
    <mergeCell ref="H29:K29"/>
    <mergeCell ref="L29:N29"/>
    <mergeCell ref="E26:G26"/>
    <mergeCell ref="B9:F9"/>
    <mergeCell ref="AD23:AF23"/>
    <mergeCell ref="H26:K26"/>
    <mergeCell ref="L26:N26"/>
    <mergeCell ref="O26:Q26"/>
    <mergeCell ref="Q16:S16"/>
    <mergeCell ref="I17:I21"/>
    <mergeCell ref="AD16:AF16"/>
    <mergeCell ref="AD22:AF22"/>
    <mergeCell ref="Q22:S22"/>
    <mergeCell ref="K17:K21"/>
    <mergeCell ref="H17:H21"/>
    <mergeCell ref="J17:J21"/>
    <mergeCell ref="Z19:Z20"/>
    <mergeCell ref="Y19:Y20"/>
    <mergeCell ref="X19:X20"/>
    <mergeCell ref="Z17:Z18"/>
    <mergeCell ref="AA10:AC10"/>
    <mergeCell ref="I9:I10"/>
    <mergeCell ref="J9:W9"/>
    <mergeCell ref="X9:AK9"/>
    <mergeCell ref="J10:J11"/>
    <mergeCell ref="K10:K11"/>
    <mergeCell ref="L10:N10"/>
    <mergeCell ref="R10:T10"/>
    <mergeCell ref="U10:W10"/>
    <mergeCell ref="X10:X11"/>
    <mergeCell ref="Y10:Y11"/>
    <mergeCell ref="Z10:Z11"/>
    <mergeCell ref="O10:Q10"/>
    <mergeCell ref="X12:X13"/>
    <mergeCell ref="Y12:Y13"/>
    <mergeCell ref="Z12:Z13"/>
    <mergeCell ref="B1:AK1"/>
    <mergeCell ref="I4:W4"/>
    <mergeCell ref="I6:W6"/>
    <mergeCell ref="AF6:AH6"/>
    <mergeCell ref="AI6:AK6"/>
    <mergeCell ref="C11:D11"/>
    <mergeCell ref="AD10:AF10"/>
    <mergeCell ref="AG10:AI10"/>
    <mergeCell ref="AJ10:AJ11"/>
    <mergeCell ref="G9:H10"/>
    <mergeCell ref="B10:F10"/>
    <mergeCell ref="AK10:AK11"/>
    <mergeCell ref="I12:I15"/>
  </mergeCells>
  <printOptions horizontalCentered="1"/>
  <pageMargins left="0.23622047244094491" right="0.23622047244094491" top="0.74803149606299213" bottom="0.74803149606299213" header="0.31496062992125984" footer="0.31496062992125984"/>
  <pageSetup paperSize="5" scale="46" pageOrder="overThenDown" orientation="landscape" r:id="rId1"/>
  <colBreaks count="1" manualBreakCount="1">
    <brk id="2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7"/>
  <sheetViews>
    <sheetView showGridLines="0" view="pageBreakPreview" topLeftCell="A2" zoomScale="70" zoomScaleNormal="85" zoomScaleSheetLayoutView="70" workbookViewId="0">
      <selection activeCell="AK14" sqref="AK14"/>
    </sheetView>
  </sheetViews>
  <sheetFormatPr baseColWidth="10" defaultRowHeight="15" x14ac:dyDescent="0.25"/>
  <cols>
    <col min="1" max="1" width="2.85546875" style="31" customWidth="1"/>
    <col min="2" max="5" width="4.5703125" style="45" hidden="1" customWidth="1"/>
    <col min="6" max="6" width="9.140625" style="45" hidden="1" customWidth="1"/>
    <col min="7" max="7" width="8.7109375" style="45" hidden="1" customWidth="1"/>
    <col min="8" max="8" width="24.28515625" style="45" hidden="1" customWidth="1"/>
    <col min="9" max="9" width="17.28515625" style="45" hidden="1" customWidth="1"/>
    <col min="10" max="10" width="13.28515625" style="55" hidden="1" customWidth="1"/>
    <col min="11" max="11" width="25.28515625" customWidth="1"/>
    <col min="12" max="14" width="11.140625" customWidth="1"/>
    <col min="15" max="16" width="14.5703125" customWidth="1"/>
    <col min="17" max="17" width="17.28515625" customWidth="1"/>
    <col min="18" max="18" width="11.5703125" customWidth="1"/>
    <col min="19" max="20" width="14.42578125" customWidth="1"/>
    <col min="21" max="21" width="13.85546875" customWidth="1"/>
    <col min="22" max="22" width="15.140625" customWidth="1"/>
    <col min="23" max="23" width="14.42578125" customWidth="1"/>
    <col min="24" max="24" width="13.42578125" style="55" hidden="1" customWidth="1"/>
    <col min="25" max="25" width="24" customWidth="1"/>
    <col min="26" max="26" width="24" hidden="1" customWidth="1"/>
    <col min="27" max="28" width="13.28515625" hidden="1" customWidth="1"/>
    <col min="29" max="29" width="13.28515625" customWidth="1"/>
    <col min="30" max="32" width="13.28515625" hidden="1" customWidth="1"/>
    <col min="33" max="35" width="14" customWidth="1"/>
    <col min="36" max="36" width="21.85546875" hidden="1" customWidth="1"/>
    <col min="37" max="37" width="27" customWidth="1"/>
    <col min="38" max="38" width="21.42578125" style="29" customWidth="1"/>
    <col min="39" max="16384" width="11.42578125" style="29"/>
  </cols>
  <sheetData>
    <row r="1" spans="1:37" ht="103.5" customHeight="1" x14ac:dyDescent="0.25">
      <c r="B1" s="325" t="s">
        <v>107</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row>
    <row r="2" spans="1:37" ht="11.25" customHeight="1" x14ac:dyDescent="0.25">
      <c r="B2" s="42"/>
      <c r="C2" s="42"/>
      <c r="D2" s="42"/>
      <c r="E2" s="42"/>
      <c r="F2" s="42"/>
      <c r="G2" s="42"/>
      <c r="H2" s="42"/>
      <c r="I2" s="42"/>
      <c r="J2" s="61"/>
      <c r="K2" s="17"/>
      <c r="L2" s="17"/>
      <c r="M2" s="17"/>
      <c r="N2" s="16"/>
      <c r="O2" s="16"/>
      <c r="P2" s="16"/>
      <c r="Q2" s="16"/>
      <c r="R2" s="16"/>
      <c r="S2" s="16"/>
      <c r="T2" s="16"/>
      <c r="U2" s="16"/>
      <c r="V2" s="16"/>
      <c r="W2" s="16"/>
      <c r="X2" s="54"/>
      <c r="Y2" s="16"/>
      <c r="Z2" s="16"/>
      <c r="AA2" s="16"/>
      <c r="AB2" s="16"/>
      <c r="AC2" s="16"/>
      <c r="AD2" s="16"/>
      <c r="AE2" s="16"/>
      <c r="AF2" s="16"/>
      <c r="AG2" s="16"/>
      <c r="AH2" s="16"/>
      <c r="AI2" s="16"/>
      <c r="AJ2" s="16"/>
      <c r="AK2" s="16"/>
    </row>
    <row r="3" spans="1:37" ht="15" customHeight="1" thickBot="1" x14ac:dyDescent="0.3">
      <c r="B3" s="43"/>
      <c r="C3" s="43"/>
      <c r="D3" s="43"/>
      <c r="E3" s="43"/>
      <c r="F3" s="43"/>
      <c r="G3" s="43"/>
      <c r="H3" s="43"/>
      <c r="I3" s="43"/>
      <c r="J3" s="62"/>
      <c r="K3" s="1"/>
      <c r="L3" s="1"/>
      <c r="M3" s="1"/>
      <c r="N3" s="1"/>
      <c r="O3" s="1"/>
      <c r="AC3" s="1"/>
      <c r="AD3" s="1"/>
      <c r="AE3" s="1"/>
      <c r="AF3" s="1"/>
      <c r="AG3" s="1"/>
      <c r="AH3" s="1"/>
      <c r="AI3" s="1"/>
      <c r="AJ3" s="1"/>
    </row>
    <row r="4" spans="1:37" s="34" customFormat="1" ht="33" customHeight="1" thickBot="1" x14ac:dyDescent="0.3">
      <c r="A4" s="49"/>
      <c r="B4" s="536" t="s">
        <v>41</v>
      </c>
      <c r="C4" s="537"/>
      <c r="D4" s="537"/>
      <c r="E4" s="537"/>
      <c r="F4" s="537"/>
      <c r="G4" s="537"/>
      <c r="H4" s="537"/>
      <c r="I4" s="484"/>
      <c r="J4" s="484"/>
      <c r="K4" s="484"/>
      <c r="L4" s="484"/>
      <c r="M4" s="484"/>
      <c r="N4" s="484"/>
      <c r="O4" s="484"/>
      <c r="P4" s="484"/>
      <c r="Q4" s="484"/>
      <c r="R4" s="484"/>
      <c r="S4" s="484"/>
      <c r="T4" s="484"/>
      <c r="U4" s="484"/>
      <c r="V4" s="484"/>
      <c r="W4" s="485"/>
      <c r="X4" s="56"/>
      <c r="AB4" s="49"/>
      <c r="AC4" s="49"/>
      <c r="AD4" s="49"/>
      <c r="AE4" s="49"/>
    </row>
    <row r="5" spans="1:37" s="34" customFormat="1" ht="16.5" thickBot="1" x14ac:dyDescent="0.3">
      <c r="A5" s="49"/>
      <c r="B5" s="44"/>
      <c r="C5" s="44"/>
      <c r="D5" s="44"/>
      <c r="E5" s="44"/>
      <c r="F5" s="44"/>
      <c r="G5" s="44"/>
      <c r="H5" s="44"/>
      <c r="I5" s="47"/>
      <c r="J5" s="63"/>
      <c r="K5" s="38"/>
      <c r="L5" s="38"/>
      <c r="M5" s="38"/>
      <c r="N5" s="39"/>
      <c r="O5" s="37"/>
      <c r="P5" s="40"/>
      <c r="Q5" s="40"/>
      <c r="R5" s="40"/>
      <c r="S5" s="40"/>
      <c r="T5" s="40"/>
      <c r="U5" s="40"/>
      <c r="V5" s="40"/>
      <c r="W5" s="40"/>
      <c r="X5" s="56"/>
      <c r="AA5" s="41"/>
      <c r="AB5" s="49"/>
      <c r="AC5" s="49"/>
      <c r="AD5" s="49"/>
      <c r="AE5" s="49"/>
      <c r="AF5" s="41"/>
      <c r="AG5" s="41"/>
      <c r="AH5" s="41"/>
      <c r="AI5" s="41"/>
      <c r="AJ5" s="41"/>
      <c r="AK5" s="40"/>
    </row>
    <row r="6" spans="1:37" s="34" customFormat="1" ht="33" customHeight="1" thickBot="1" x14ac:dyDescent="0.3">
      <c r="A6" s="49"/>
      <c r="B6" s="536" t="s">
        <v>20</v>
      </c>
      <c r="C6" s="537"/>
      <c r="D6" s="537"/>
      <c r="E6" s="537"/>
      <c r="F6" s="537"/>
      <c r="G6" s="537"/>
      <c r="H6" s="537"/>
      <c r="I6" s="484"/>
      <c r="J6" s="484"/>
      <c r="K6" s="484"/>
      <c r="L6" s="484"/>
      <c r="M6" s="484"/>
      <c r="N6" s="484"/>
      <c r="O6" s="484"/>
      <c r="P6" s="484"/>
      <c r="Q6" s="484"/>
      <c r="R6" s="484"/>
      <c r="S6" s="484"/>
      <c r="T6" s="484"/>
      <c r="U6" s="484"/>
      <c r="V6" s="484"/>
      <c r="W6" s="485"/>
      <c r="X6" s="57"/>
      <c r="Y6" s="35"/>
      <c r="Z6" s="35"/>
      <c r="AB6" s="49"/>
      <c r="AC6" s="49"/>
      <c r="AD6" s="49"/>
      <c r="AE6" s="49"/>
      <c r="AF6" s="486" t="s">
        <v>0</v>
      </c>
      <c r="AG6" s="487"/>
      <c r="AH6" s="487"/>
      <c r="AI6" s="585">
        <v>42759</v>
      </c>
      <c r="AJ6" s="488"/>
      <c r="AK6" s="489"/>
    </row>
    <row r="7" spans="1:37" ht="15" customHeight="1" thickBot="1" x14ac:dyDescent="0.3">
      <c r="B7" s="43"/>
      <c r="C7" s="43"/>
      <c r="D7" s="43"/>
      <c r="E7" s="43"/>
      <c r="F7" s="43"/>
      <c r="G7" s="43"/>
      <c r="H7" s="43"/>
      <c r="I7" s="43"/>
      <c r="J7" s="62"/>
      <c r="K7" s="12"/>
      <c r="L7" s="12"/>
      <c r="M7" s="12"/>
      <c r="N7" s="12"/>
      <c r="O7" s="13"/>
      <c r="P7" s="13"/>
      <c r="Q7" s="13"/>
      <c r="R7" s="13"/>
      <c r="S7" s="13"/>
      <c r="T7" s="13"/>
      <c r="U7" s="13"/>
      <c r="V7" s="13"/>
      <c r="W7" s="13"/>
      <c r="X7" s="58"/>
      <c r="Y7" s="33"/>
      <c r="Z7" s="33"/>
      <c r="AB7" s="49"/>
      <c r="AC7" s="49"/>
      <c r="AD7" s="49"/>
      <c r="AE7" s="49"/>
    </row>
    <row r="8" spans="1:37" ht="15.75" hidden="1" thickBot="1" x14ac:dyDescent="0.3">
      <c r="B8" s="62" t="s">
        <v>225</v>
      </c>
      <c r="C8" s="62" t="s">
        <v>269</v>
      </c>
      <c r="D8" s="62" t="s">
        <v>325</v>
      </c>
      <c r="E8" s="62" t="s">
        <v>366</v>
      </c>
      <c r="F8" s="62" t="s">
        <v>141</v>
      </c>
      <c r="G8" s="62" t="s">
        <v>510</v>
      </c>
      <c r="H8" s="204" t="s">
        <v>473</v>
      </c>
      <c r="I8" s="62" t="s">
        <v>511</v>
      </c>
      <c r="J8" s="62" t="s">
        <v>477</v>
      </c>
      <c r="K8" s="203" t="s">
        <v>216</v>
      </c>
      <c r="L8" s="62" t="s">
        <v>512</v>
      </c>
      <c r="M8" s="62" t="s">
        <v>410</v>
      </c>
      <c r="N8" s="62" t="s">
        <v>513</v>
      </c>
      <c r="O8" s="62" t="s">
        <v>467</v>
      </c>
      <c r="P8" s="62" t="s">
        <v>514</v>
      </c>
      <c r="Q8" s="62" t="s">
        <v>515</v>
      </c>
      <c r="R8" s="62" t="s">
        <v>516</v>
      </c>
      <c r="S8" s="62" t="s">
        <v>517</v>
      </c>
      <c r="T8" s="62" t="s">
        <v>480</v>
      </c>
      <c r="U8" s="203" t="s">
        <v>518</v>
      </c>
      <c r="V8" s="203" t="s">
        <v>519</v>
      </c>
      <c r="W8" s="203" t="s">
        <v>520</v>
      </c>
      <c r="X8" s="62" t="s">
        <v>521</v>
      </c>
      <c r="Y8" s="203" t="s">
        <v>522</v>
      </c>
      <c r="Z8" s="62" t="s">
        <v>523</v>
      </c>
      <c r="AA8" s="62" t="s">
        <v>524</v>
      </c>
      <c r="AB8" s="62" t="s">
        <v>525</v>
      </c>
      <c r="AC8" s="203" t="s">
        <v>526</v>
      </c>
      <c r="AD8" s="62" t="s">
        <v>527</v>
      </c>
      <c r="AE8" s="62" t="s">
        <v>528</v>
      </c>
      <c r="AF8" s="62" t="s">
        <v>529</v>
      </c>
      <c r="AG8" s="203" t="s">
        <v>530</v>
      </c>
      <c r="AH8" s="203" t="s">
        <v>531</v>
      </c>
      <c r="AI8" s="203" t="s">
        <v>532</v>
      </c>
      <c r="AJ8" s="62" t="s">
        <v>533</v>
      </c>
      <c r="AK8" s="203" t="s">
        <v>534</v>
      </c>
    </row>
    <row r="9" spans="1:37" s="36" customFormat="1" ht="54.75" customHeight="1" x14ac:dyDescent="0.25">
      <c r="A9" s="50"/>
      <c r="B9" s="558" t="s">
        <v>108</v>
      </c>
      <c r="C9" s="559"/>
      <c r="D9" s="559"/>
      <c r="E9" s="559"/>
      <c r="F9" s="559"/>
      <c r="G9" s="493" t="s">
        <v>109</v>
      </c>
      <c r="H9" s="494"/>
      <c r="I9" s="493" t="s">
        <v>19</v>
      </c>
      <c r="J9" s="502" t="s">
        <v>1</v>
      </c>
      <c r="K9" s="503"/>
      <c r="L9" s="503"/>
      <c r="M9" s="503"/>
      <c r="N9" s="503"/>
      <c r="O9" s="503"/>
      <c r="P9" s="503"/>
      <c r="Q9" s="503"/>
      <c r="R9" s="503"/>
      <c r="S9" s="503"/>
      <c r="T9" s="503"/>
      <c r="U9" s="503"/>
      <c r="V9" s="503"/>
      <c r="W9" s="504"/>
      <c r="X9" s="505" t="s">
        <v>112</v>
      </c>
      <c r="Y9" s="506"/>
      <c r="Z9" s="506"/>
      <c r="AA9" s="506"/>
      <c r="AB9" s="506"/>
      <c r="AC9" s="506"/>
      <c r="AD9" s="506"/>
      <c r="AE9" s="506"/>
      <c r="AF9" s="506"/>
      <c r="AG9" s="506"/>
      <c r="AH9" s="506"/>
      <c r="AI9" s="506"/>
      <c r="AJ9" s="506"/>
      <c r="AK9" s="507"/>
    </row>
    <row r="10" spans="1:37" s="36" customFormat="1" ht="55.5" customHeight="1" x14ac:dyDescent="0.25">
      <c r="A10" s="50"/>
      <c r="B10" s="497" t="s">
        <v>8</v>
      </c>
      <c r="C10" s="498"/>
      <c r="D10" s="498"/>
      <c r="E10" s="498"/>
      <c r="F10" s="498"/>
      <c r="G10" s="495"/>
      <c r="H10" s="496"/>
      <c r="I10" s="495"/>
      <c r="J10" s="508" t="s">
        <v>32</v>
      </c>
      <c r="K10" s="510" t="s">
        <v>59</v>
      </c>
      <c r="L10" s="511" t="s">
        <v>45</v>
      </c>
      <c r="M10" s="512"/>
      <c r="N10" s="513"/>
      <c r="O10" s="511" t="s">
        <v>66</v>
      </c>
      <c r="P10" s="512"/>
      <c r="Q10" s="513"/>
      <c r="R10" s="510" t="s">
        <v>67</v>
      </c>
      <c r="S10" s="510"/>
      <c r="T10" s="510"/>
      <c r="U10" s="511" t="s">
        <v>48</v>
      </c>
      <c r="V10" s="512"/>
      <c r="W10" s="513"/>
      <c r="X10" s="514" t="s">
        <v>31</v>
      </c>
      <c r="Y10" s="492" t="s">
        <v>110</v>
      </c>
      <c r="Z10" s="492" t="s">
        <v>111</v>
      </c>
      <c r="AA10" s="492" t="s">
        <v>71</v>
      </c>
      <c r="AB10" s="492"/>
      <c r="AC10" s="492"/>
      <c r="AD10" s="492" t="s">
        <v>58</v>
      </c>
      <c r="AE10" s="492"/>
      <c r="AF10" s="492"/>
      <c r="AG10" s="492" t="s">
        <v>48</v>
      </c>
      <c r="AH10" s="492"/>
      <c r="AI10" s="492"/>
      <c r="AJ10" s="492" t="s">
        <v>62</v>
      </c>
      <c r="AK10" s="499" t="s">
        <v>63</v>
      </c>
    </row>
    <row r="11" spans="1:37" s="36" customFormat="1" ht="71.25" customHeight="1" x14ac:dyDescent="0.25">
      <c r="A11" s="50"/>
      <c r="B11" s="66" t="s">
        <v>9</v>
      </c>
      <c r="C11" s="490" t="s">
        <v>10</v>
      </c>
      <c r="D11" s="491"/>
      <c r="E11" s="67" t="s">
        <v>11</v>
      </c>
      <c r="F11" s="67" t="s">
        <v>12</v>
      </c>
      <c r="G11" s="67" t="s">
        <v>72</v>
      </c>
      <c r="H11" s="202" t="s">
        <v>59</v>
      </c>
      <c r="I11" s="202" t="s">
        <v>33</v>
      </c>
      <c r="J11" s="509"/>
      <c r="K11" s="510"/>
      <c r="L11" s="200" t="s">
        <v>64</v>
      </c>
      <c r="M11" s="200" t="s">
        <v>65</v>
      </c>
      <c r="N11" s="200" t="s">
        <v>23</v>
      </c>
      <c r="O11" s="200" t="s">
        <v>64</v>
      </c>
      <c r="P11" s="200" t="s">
        <v>65</v>
      </c>
      <c r="Q11" s="200" t="s">
        <v>23</v>
      </c>
      <c r="R11" s="200" t="s">
        <v>64</v>
      </c>
      <c r="S11" s="200" t="s">
        <v>65</v>
      </c>
      <c r="T11" s="200" t="s">
        <v>23</v>
      </c>
      <c r="U11" s="200" t="s">
        <v>68</v>
      </c>
      <c r="V11" s="200" t="s">
        <v>69</v>
      </c>
      <c r="W11" s="200" t="s">
        <v>49</v>
      </c>
      <c r="X11" s="515"/>
      <c r="Y11" s="492"/>
      <c r="Z11" s="492"/>
      <c r="AA11" s="201" t="s">
        <v>51</v>
      </c>
      <c r="AB11" s="201" t="s">
        <v>52</v>
      </c>
      <c r="AC11" s="201" t="s">
        <v>53</v>
      </c>
      <c r="AD11" s="201" t="s">
        <v>54</v>
      </c>
      <c r="AE11" s="201" t="s">
        <v>55</v>
      </c>
      <c r="AF11" s="201" t="s">
        <v>56</v>
      </c>
      <c r="AG11" s="201" t="s">
        <v>50</v>
      </c>
      <c r="AH11" s="201" t="s">
        <v>70</v>
      </c>
      <c r="AI11" s="201" t="s">
        <v>57</v>
      </c>
      <c r="AJ11" s="492"/>
      <c r="AK11" s="499"/>
    </row>
    <row r="12" spans="1:37" s="76" customFormat="1" ht="96" customHeight="1" x14ac:dyDescent="0.2">
      <c r="A12" s="69"/>
      <c r="B12" s="562">
        <v>1</v>
      </c>
      <c r="C12" s="560">
        <v>0</v>
      </c>
      <c r="D12" s="560">
        <v>4</v>
      </c>
      <c r="E12" s="560">
        <v>1</v>
      </c>
      <c r="F12" s="560">
        <v>1</v>
      </c>
      <c r="G12" s="560">
        <v>8</v>
      </c>
      <c r="H12" s="574" t="s">
        <v>73</v>
      </c>
      <c r="I12" s="500" t="s">
        <v>74</v>
      </c>
      <c r="J12" s="572" t="s">
        <v>76</v>
      </c>
      <c r="K12" s="600" t="str">
        <f>+'Matriz_Seg POA'!H12:H13</f>
        <v>Contribuir al desarrollo regional y propiciar una mejor calidad de vida a traves de la construcción de una Presa de 120 metros de altura y obras anexas para la provisión de agua para consumo humano, riego y generación de energía eléctrica</v>
      </c>
      <c r="L12" s="598">
        <f>+'Matriz_Seg POA'!L12:L13</f>
        <v>0.5</v>
      </c>
      <c r="M12" s="480">
        <f>+'Matriz_Seg POA'!M12:M13</f>
        <v>0.5</v>
      </c>
      <c r="N12" s="480">
        <f>+'Matriz_Seg POA'!N12:N13</f>
        <v>1</v>
      </c>
      <c r="O12" s="480">
        <f>+'Matriz_Seg POA'!O12:O13</f>
        <v>0.94</v>
      </c>
      <c r="P12" s="598">
        <f>+'Matriz_Seg POA'!P12:P13</f>
        <v>0.06</v>
      </c>
      <c r="Q12" s="588" t="str">
        <f>+'Matriz_Seg POA'!Q12:Q13</f>
        <v>100 % de la Construccion de la Presa, Obras anexas y Complementarias</v>
      </c>
      <c r="R12" s="590">
        <f>+'Matriz_Seg POA'!R12:R13</f>
        <v>0.33760000000000001</v>
      </c>
      <c r="S12" s="590">
        <f>+'Matriz_Seg POA'!S12:S13</f>
        <v>0.748</v>
      </c>
      <c r="T12" s="590">
        <f>+S12</f>
        <v>0.748</v>
      </c>
      <c r="U12" s="586">
        <f>+'Matriz_Seg POA'!U12:U13</f>
        <v>0.35914893617021282</v>
      </c>
      <c r="V12" s="586">
        <f>+'Matriz_Seg POA'!V12:V13</f>
        <v>0.748</v>
      </c>
      <c r="W12" s="586">
        <f>+V12</f>
        <v>0.748</v>
      </c>
      <c r="X12" s="478" t="s">
        <v>83</v>
      </c>
      <c r="Y12" s="82">
        <f>+'Matriz_Seg POA'!Y12</f>
        <v>0.05</v>
      </c>
      <c r="Z12" s="482" t="s">
        <v>80</v>
      </c>
      <c r="AA12" s="89">
        <v>0.79800000000000004</v>
      </c>
      <c r="AB12" s="88">
        <v>0.80700000000000005</v>
      </c>
      <c r="AC12" s="84" t="str">
        <f>+'Matriz_Seg POA'!AC12</f>
        <v>100 % del Presupuesto asignado para administracion y apoyo a los Proyectos</v>
      </c>
      <c r="AD12" s="90">
        <v>0.79</v>
      </c>
      <c r="AE12" s="87">
        <v>0.80500000000000005</v>
      </c>
      <c r="AF12" s="87">
        <v>0.80500000000000005</v>
      </c>
      <c r="AG12" s="93">
        <f>+'Matriz_Seg POA'!AG12</f>
        <v>0.66080000000000005</v>
      </c>
      <c r="AH12" s="93">
        <f>+'Matriz_Seg POA'!AH12</f>
        <v>0.67390000000000005</v>
      </c>
      <c r="AI12" s="93">
        <f>+AH12</f>
        <v>0.67390000000000005</v>
      </c>
      <c r="AJ12" s="74" t="s">
        <v>105</v>
      </c>
      <c r="AK12" s="583" t="str">
        <f>+'Matriz_Seg POA'!AK12:AK13</f>
        <v xml:space="preserve">Entre los factores de retraso se tiene:- Las obras civiles necesarias para el cierre de valvulas programadas para el primer semestre, se realizaron en el segundo semestre de la gestion 2016l.                    - El proceso de montaje de las valvulas de cierre en el Tunel de Desvio para embalsar la Presa, tambien programadas para el primer semestre de la gestion 2016,  se ejecuto en el segundo semestre 2016.                                                                          - Los paquetes 3 y 4 estan  supeditados a la conclusion del Paquete -1- , los desembolsos de estos paquetes no se pueden ejecutar hasta verificar su funcionamiento. </v>
      </c>
    </row>
    <row r="13" spans="1:37" s="76" customFormat="1" ht="247.5" customHeight="1" thickBot="1" x14ac:dyDescent="0.25">
      <c r="A13" s="69"/>
      <c r="B13" s="562"/>
      <c r="C13" s="560"/>
      <c r="D13" s="560"/>
      <c r="E13" s="560"/>
      <c r="F13" s="560"/>
      <c r="G13" s="560"/>
      <c r="H13" s="574"/>
      <c r="I13" s="500"/>
      <c r="J13" s="572"/>
      <c r="K13" s="601"/>
      <c r="L13" s="599"/>
      <c r="M13" s="481"/>
      <c r="N13" s="481"/>
      <c r="O13" s="481"/>
      <c r="P13" s="599"/>
      <c r="Q13" s="589"/>
      <c r="R13" s="591"/>
      <c r="S13" s="591"/>
      <c r="T13" s="591"/>
      <c r="U13" s="587"/>
      <c r="V13" s="587"/>
      <c r="W13" s="587"/>
      <c r="X13" s="479"/>
      <c r="Y13" s="82">
        <f>+'Matriz_Seg POA'!Y13</f>
        <v>0.95</v>
      </c>
      <c r="Z13" s="483"/>
      <c r="AA13" s="89">
        <v>0.51800000000000002</v>
      </c>
      <c r="AB13" s="88">
        <v>0.53800000000000003</v>
      </c>
      <c r="AC13" s="84" t="str">
        <f>+'Matriz_Seg POA'!AC13</f>
        <v>100 % de la Construccion de la Presa, Obras anexas y Complementarias</v>
      </c>
      <c r="AD13" s="90">
        <v>0.51</v>
      </c>
      <c r="AE13" s="87">
        <v>0.52900000000000003</v>
      </c>
      <c r="AF13" s="87">
        <v>0.52900000000000003</v>
      </c>
      <c r="AG13" s="93">
        <f>+'Matriz_Seg POA'!AG13</f>
        <v>0.35914893617021282</v>
      </c>
      <c r="AH13" s="93">
        <f>+'Matriz_Seg POA'!AH13</f>
        <v>0.748</v>
      </c>
      <c r="AI13" s="91">
        <f>+AH13</f>
        <v>0.748</v>
      </c>
      <c r="AJ13" s="74" t="s">
        <v>105</v>
      </c>
      <c r="AK13" s="584"/>
    </row>
    <row r="14" spans="1:37" s="36" customFormat="1" ht="34.5" customHeight="1" thickBot="1" x14ac:dyDescent="0.3">
      <c r="A14" s="50"/>
      <c r="B14" s="309"/>
      <c r="C14" s="310"/>
      <c r="D14" s="310"/>
      <c r="E14" s="310"/>
      <c r="F14" s="310"/>
      <c r="G14" s="310"/>
      <c r="H14" s="310"/>
      <c r="I14" s="311" t="s">
        <v>206</v>
      </c>
      <c r="J14" s="311"/>
      <c r="K14" s="310"/>
      <c r="L14" s="310"/>
      <c r="M14" s="310"/>
      <c r="N14" s="310"/>
      <c r="O14" s="597" t="s">
        <v>113</v>
      </c>
      <c r="P14" s="597"/>
      <c r="Q14" s="597"/>
      <c r="R14" s="597"/>
      <c r="S14" s="597"/>
      <c r="T14" s="597"/>
      <c r="U14" s="312">
        <f>+U12</f>
        <v>0.35914893617021282</v>
      </c>
      <c r="V14" s="312"/>
      <c r="W14" s="313"/>
      <c r="X14" s="592" t="s">
        <v>60</v>
      </c>
      <c r="Y14" s="593"/>
      <c r="Z14" s="593"/>
      <c r="AA14" s="593"/>
      <c r="AB14" s="314" t="e">
        <f>+#REF!+#REF!</f>
        <v>#REF!</v>
      </c>
      <c r="AC14" s="315"/>
      <c r="AD14" s="594" t="s">
        <v>46</v>
      </c>
      <c r="AE14" s="595"/>
      <c r="AF14" s="596"/>
      <c r="AG14" s="312">
        <f>+AVERAGE(AG12:AG13)/2</f>
        <v>0.25498723404255319</v>
      </c>
      <c r="AH14" s="312"/>
      <c r="AI14" s="312"/>
      <c r="AJ14" s="316"/>
      <c r="AK14" s="317"/>
    </row>
    <row r="15" spans="1:37" x14ac:dyDescent="0.25">
      <c r="Z15" s="2"/>
    </row>
    <row r="16" spans="1:37" ht="15.75" thickBot="1" x14ac:dyDescent="0.3">
      <c r="G16" s="46"/>
      <c r="H16" s="46"/>
      <c r="I16" s="46"/>
      <c r="J16" s="59"/>
      <c r="K16" s="29"/>
      <c r="L16" s="29"/>
      <c r="M16" s="6"/>
      <c r="N16" s="6"/>
      <c r="O16" s="6"/>
      <c r="Y16" s="31"/>
      <c r="Z16" s="31"/>
      <c r="AA16" s="31"/>
      <c r="AB16" s="31"/>
      <c r="AC16" s="31"/>
      <c r="AD16" s="31"/>
      <c r="AE16" s="31"/>
      <c r="AF16" s="31"/>
      <c r="AG16" s="31"/>
      <c r="AH16" s="31"/>
      <c r="AI16" s="31"/>
    </row>
    <row r="17" spans="1:37" s="51" customFormat="1" ht="39" customHeight="1" x14ac:dyDescent="0.25">
      <c r="B17" s="48"/>
      <c r="C17" s="48"/>
      <c r="D17" s="48"/>
      <c r="E17" s="555" t="s">
        <v>44</v>
      </c>
      <c r="F17" s="556"/>
      <c r="G17" s="557"/>
      <c r="H17" s="519" t="s">
        <v>36</v>
      </c>
      <c r="I17" s="520"/>
      <c r="J17" s="520"/>
      <c r="K17" s="521"/>
      <c r="L17" s="519" t="s">
        <v>2</v>
      </c>
      <c r="M17" s="520"/>
      <c r="N17" s="521"/>
      <c r="O17" s="519" t="s">
        <v>3</v>
      </c>
      <c r="P17" s="520"/>
      <c r="Q17" s="522"/>
      <c r="R17" s="60"/>
      <c r="S17" s="60"/>
      <c r="T17" s="60"/>
      <c r="U17" s="60"/>
      <c r="V17" s="60"/>
      <c r="Y17" s="31"/>
      <c r="Z17" s="31"/>
      <c r="AA17" s="31"/>
      <c r="AB17" s="31"/>
      <c r="AC17" s="31"/>
      <c r="AD17" s="31"/>
      <c r="AE17" s="31"/>
      <c r="AF17" s="31"/>
      <c r="AG17" s="31"/>
      <c r="AH17" s="31"/>
      <c r="AI17" s="31"/>
      <c r="AJ17" s="30"/>
      <c r="AK17" s="30"/>
    </row>
    <row r="18" spans="1:37" ht="40.5" customHeight="1" x14ac:dyDescent="0.25">
      <c r="E18" s="547" t="s">
        <v>37</v>
      </c>
      <c r="F18" s="545"/>
      <c r="G18" s="546"/>
      <c r="H18" s="544"/>
      <c r="I18" s="545"/>
      <c r="J18" s="545"/>
      <c r="K18" s="546"/>
      <c r="L18" s="541"/>
      <c r="M18" s="542"/>
      <c r="N18" s="543"/>
      <c r="O18" s="538"/>
      <c r="P18" s="539"/>
      <c r="Q18" s="540"/>
      <c r="R18" s="60"/>
      <c r="S18" s="60"/>
      <c r="T18" s="60"/>
      <c r="U18" s="60"/>
      <c r="V18" s="60"/>
      <c r="W18" s="29"/>
      <c r="X18" s="29"/>
      <c r="Y18" s="31"/>
      <c r="Z18" s="31"/>
      <c r="AA18" s="31"/>
      <c r="AB18" s="31"/>
      <c r="AC18" s="31"/>
      <c r="AD18" s="31"/>
      <c r="AE18" s="31"/>
      <c r="AF18" s="31"/>
      <c r="AG18" s="31"/>
      <c r="AH18" s="31"/>
      <c r="AI18" s="31"/>
    </row>
    <row r="19" spans="1:37" ht="40.5" customHeight="1" x14ac:dyDescent="0.25">
      <c r="E19" s="547" t="s">
        <v>38</v>
      </c>
      <c r="F19" s="545"/>
      <c r="G19" s="546"/>
      <c r="H19" s="544"/>
      <c r="I19" s="545"/>
      <c r="J19" s="545"/>
      <c r="K19" s="546"/>
      <c r="L19" s="541"/>
      <c r="M19" s="542"/>
      <c r="N19" s="543"/>
      <c r="O19" s="538"/>
      <c r="P19" s="539"/>
      <c r="Q19" s="540"/>
      <c r="R19" s="60"/>
      <c r="S19" s="60"/>
      <c r="T19" s="60"/>
      <c r="U19" s="60"/>
      <c r="V19" s="60"/>
      <c r="W19" s="29"/>
      <c r="X19" s="29"/>
      <c r="Y19" s="31"/>
      <c r="Z19" s="31"/>
      <c r="AA19" s="31"/>
      <c r="AB19" s="31"/>
      <c r="AC19" s="31"/>
      <c r="AD19" s="31"/>
      <c r="AE19" s="31"/>
      <c r="AF19" s="31"/>
      <c r="AG19" s="31"/>
      <c r="AH19" s="31"/>
      <c r="AI19" s="31"/>
    </row>
    <row r="20" spans="1:37" ht="40.5" customHeight="1" thickBot="1" x14ac:dyDescent="0.3">
      <c r="E20" s="548" t="s">
        <v>39</v>
      </c>
      <c r="F20" s="549"/>
      <c r="G20" s="550"/>
      <c r="H20" s="551"/>
      <c r="I20" s="549"/>
      <c r="J20" s="549"/>
      <c r="K20" s="550"/>
      <c r="L20" s="552"/>
      <c r="M20" s="553"/>
      <c r="N20" s="554"/>
      <c r="O20" s="533"/>
      <c r="P20" s="534"/>
      <c r="Q20" s="535"/>
      <c r="R20" s="60"/>
      <c r="S20" s="60"/>
      <c r="T20" s="60"/>
      <c r="U20" s="60"/>
      <c r="V20" s="60"/>
      <c r="W20" s="29"/>
      <c r="X20" s="29"/>
      <c r="Y20" s="31"/>
      <c r="Z20" s="31"/>
      <c r="AA20" s="31"/>
      <c r="AB20" s="31"/>
      <c r="AC20" s="31"/>
      <c r="AD20" s="31"/>
      <c r="AE20" s="31"/>
      <c r="AF20" s="31"/>
      <c r="AG20" s="31"/>
      <c r="AH20" s="31"/>
      <c r="AI20" s="31"/>
    </row>
    <row r="21" spans="1:37" x14ac:dyDescent="0.25">
      <c r="D21" s="46"/>
      <c r="E21" s="46"/>
      <c r="F21" s="46"/>
      <c r="G21" s="46"/>
      <c r="H21" s="46"/>
      <c r="I21" s="46"/>
      <c r="J21" s="59"/>
      <c r="K21" s="29"/>
      <c r="L21" s="29"/>
      <c r="M21" s="29"/>
      <c r="N21" s="29"/>
      <c r="O21" s="29"/>
      <c r="P21" s="29"/>
      <c r="Q21" s="29"/>
      <c r="R21" s="29"/>
      <c r="S21" s="29"/>
      <c r="T21" s="29"/>
      <c r="U21" s="29"/>
      <c r="V21" s="29"/>
      <c r="W21" s="29"/>
      <c r="X21" s="59"/>
      <c r="Y21" s="31"/>
      <c r="Z21" s="31"/>
      <c r="AA21" s="31"/>
      <c r="AB21" s="31"/>
      <c r="AC21" s="31"/>
      <c r="AD21" s="31"/>
      <c r="AE21" s="31"/>
      <c r="AF21" s="31"/>
      <c r="AG21" s="31"/>
      <c r="AH21" s="31"/>
      <c r="AI21" s="31"/>
    </row>
    <row r="22" spans="1:37" x14ac:dyDescent="0.25">
      <c r="D22" s="46"/>
      <c r="E22" s="46"/>
      <c r="F22" s="46"/>
      <c r="G22" s="46"/>
      <c r="H22" s="46"/>
      <c r="I22" s="46"/>
      <c r="J22" s="59"/>
      <c r="K22" s="29"/>
      <c r="L22" s="29"/>
      <c r="M22" s="29"/>
      <c r="N22" s="29"/>
      <c r="O22" s="29"/>
      <c r="P22" s="29"/>
      <c r="Q22" s="29"/>
      <c r="R22" s="29"/>
      <c r="S22" s="29"/>
      <c r="T22" s="29"/>
      <c r="U22" s="29"/>
      <c r="V22" s="29"/>
      <c r="W22" s="29"/>
      <c r="X22" s="59"/>
      <c r="Y22" s="31"/>
      <c r="Z22" s="31"/>
      <c r="AA22" s="31"/>
      <c r="AB22" s="31"/>
      <c r="AC22" s="31"/>
      <c r="AD22" s="31"/>
      <c r="AE22" s="31"/>
      <c r="AF22" s="31"/>
      <c r="AG22" s="31"/>
      <c r="AH22" s="31"/>
      <c r="AI22" s="31"/>
    </row>
    <row r="23" spans="1:37" x14ac:dyDescent="0.25">
      <c r="D23" s="46"/>
      <c r="E23" s="46"/>
      <c r="F23" s="46"/>
      <c r="G23" s="46"/>
      <c r="H23" s="46"/>
      <c r="I23" s="46"/>
      <c r="J23" s="59"/>
      <c r="K23" s="29"/>
      <c r="L23" s="29"/>
      <c r="M23" s="29"/>
      <c r="N23" s="29"/>
      <c r="O23" s="29"/>
      <c r="P23" s="29"/>
      <c r="Q23" s="29"/>
      <c r="R23" s="29"/>
      <c r="S23" s="29"/>
      <c r="T23" s="29"/>
      <c r="U23" s="29"/>
      <c r="V23" s="29"/>
      <c r="W23" s="29"/>
      <c r="X23" s="59"/>
      <c r="Y23" s="31"/>
      <c r="Z23" s="31"/>
      <c r="AA23" s="31"/>
      <c r="AB23" s="31"/>
      <c r="AC23" s="31"/>
      <c r="AD23" s="31"/>
      <c r="AE23" s="31"/>
      <c r="AF23" s="31"/>
      <c r="AG23" s="31"/>
      <c r="AH23" s="31"/>
      <c r="AI23" s="31"/>
    </row>
    <row r="24" spans="1:37" x14ac:dyDescent="0.25">
      <c r="D24" s="46"/>
      <c r="E24" s="46"/>
      <c r="F24" s="46"/>
      <c r="G24" s="46"/>
      <c r="H24" s="46"/>
      <c r="I24" s="46"/>
      <c r="J24" s="59"/>
      <c r="K24" s="29"/>
      <c r="L24" s="29"/>
      <c r="M24" s="29"/>
      <c r="N24" s="29"/>
      <c r="O24" s="29"/>
      <c r="P24" s="29"/>
      <c r="Q24" s="29"/>
      <c r="R24" s="29"/>
      <c r="S24" s="29"/>
      <c r="T24" s="29"/>
      <c r="U24" s="29"/>
      <c r="V24" s="29"/>
      <c r="W24" s="29"/>
      <c r="X24" s="59"/>
      <c r="Y24" s="31"/>
      <c r="Z24" s="31"/>
      <c r="AA24" s="31"/>
      <c r="AB24" s="31"/>
      <c r="AC24" s="31"/>
      <c r="AD24" s="31"/>
      <c r="AE24" s="31"/>
      <c r="AF24" s="31"/>
      <c r="AG24" s="31"/>
      <c r="AH24" s="31"/>
      <c r="AI24" s="31"/>
    </row>
    <row r="25" spans="1:37" x14ac:dyDescent="0.25">
      <c r="I25" s="46"/>
      <c r="J25" s="59"/>
      <c r="K25" s="29"/>
      <c r="L25" s="29"/>
      <c r="M25" s="29"/>
      <c r="N25" s="29"/>
      <c r="O25" s="29"/>
      <c r="P25" s="29"/>
      <c r="Q25" s="29"/>
      <c r="R25" s="29"/>
      <c r="S25" s="29"/>
      <c r="T25" s="29"/>
      <c r="U25" s="29"/>
      <c r="V25" s="29"/>
      <c r="W25" s="29"/>
      <c r="X25" s="59"/>
      <c r="Y25" s="31"/>
      <c r="Z25" s="31"/>
      <c r="AA25" s="31"/>
      <c r="AB25" s="31"/>
      <c r="AC25" s="31"/>
      <c r="AD25" s="31"/>
      <c r="AE25" s="31"/>
      <c r="AF25" s="31"/>
      <c r="AG25" s="31"/>
      <c r="AH25" s="31"/>
      <c r="AI25" s="31"/>
    </row>
    <row r="26" spans="1:37" customFormat="1" x14ac:dyDescent="0.25">
      <c r="A26" s="31"/>
      <c r="B26" s="45"/>
      <c r="C26" s="45"/>
      <c r="D26" s="45"/>
      <c r="E26" s="45"/>
      <c r="F26" s="45"/>
      <c r="G26" s="45"/>
      <c r="H26" s="45"/>
      <c r="I26" s="45"/>
      <c r="J26" s="55"/>
      <c r="L26" s="29"/>
      <c r="M26" s="29"/>
      <c r="N26" s="29"/>
      <c r="O26" s="29"/>
      <c r="P26" s="29"/>
      <c r="Q26" s="29"/>
      <c r="R26" s="29"/>
      <c r="S26" s="29"/>
      <c r="T26" s="29"/>
      <c r="U26" s="29"/>
      <c r="V26" s="29"/>
      <c r="W26" s="29"/>
      <c r="X26" s="59"/>
      <c r="Y26" s="31"/>
      <c r="Z26" s="31"/>
      <c r="AA26" s="31"/>
      <c r="AB26" s="31"/>
      <c r="AC26" s="31"/>
      <c r="AD26" s="31"/>
      <c r="AE26" s="31"/>
      <c r="AF26" s="31"/>
      <c r="AG26" s="31"/>
      <c r="AH26" s="31"/>
      <c r="AI26" s="31"/>
    </row>
    <row r="27" spans="1:37" customFormat="1" x14ac:dyDescent="0.25">
      <c r="A27" s="31"/>
      <c r="B27" s="45"/>
      <c r="C27" s="45"/>
      <c r="D27" s="45"/>
      <c r="E27" s="45"/>
      <c r="F27" s="45"/>
      <c r="G27" s="45"/>
      <c r="H27" s="45"/>
      <c r="I27" s="45"/>
      <c r="J27" s="55"/>
      <c r="X27" s="55"/>
      <c r="Y27" s="31"/>
      <c r="Z27" s="31"/>
      <c r="AA27" s="31"/>
      <c r="AB27" s="31"/>
      <c r="AC27" s="31"/>
      <c r="AD27" s="31"/>
      <c r="AE27" s="31"/>
      <c r="AF27" s="31"/>
      <c r="AG27" s="31"/>
      <c r="AH27" s="31"/>
      <c r="AI27" s="31"/>
    </row>
  </sheetData>
  <mergeCells count="72">
    <mergeCell ref="E20:G20"/>
    <mergeCell ref="H20:K20"/>
    <mergeCell ref="L20:N20"/>
    <mergeCell ref="O20:Q20"/>
    <mergeCell ref="E18:G18"/>
    <mergeCell ref="H18:K18"/>
    <mergeCell ref="L18:N18"/>
    <mergeCell ref="O18:Q18"/>
    <mergeCell ref="E19:G19"/>
    <mergeCell ref="H19:K19"/>
    <mergeCell ref="L19:N19"/>
    <mergeCell ref="O19:Q19"/>
    <mergeCell ref="E17:G17"/>
    <mergeCell ref="H17:K17"/>
    <mergeCell ref="L17:N17"/>
    <mergeCell ref="O17:Q17"/>
    <mergeCell ref="S12:S13"/>
    <mergeCell ref="O14:T14"/>
    <mergeCell ref="M12:M13"/>
    <mergeCell ref="N12:N13"/>
    <mergeCell ref="O12:O13"/>
    <mergeCell ref="P12:P13"/>
    <mergeCell ref="H12:H13"/>
    <mergeCell ref="I12:I13"/>
    <mergeCell ref="J12:J13"/>
    <mergeCell ref="K12:K13"/>
    <mergeCell ref="L12:L13"/>
    <mergeCell ref="W12:W13"/>
    <mergeCell ref="Q12:Q13"/>
    <mergeCell ref="R12:R13"/>
    <mergeCell ref="X14:AA14"/>
    <mergeCell ref="AD14:AF14"/>
    <mergeCell ref="T12:T13"/>
    <mergeCell ref="U12:U13"/>
    <mergeCell ref="V12:V13"/>
    <mergeCell ref="AK10:AK11"/>
    <mergeCell ref="C11:D11"/>
    <mergeCell ref="R10:T10"/>
    <mergeCell ref="B12:B13"/>
    <mergeCell ref="C12:C13"/>
    <mergeCell ref="D12:D13"/>
    <mergeCell ref="E12:E13"/>
    <mergeCell ref="F12:F13"/>
    <mergeCell ref="U10:W10"/>
    <mergeCell ref="X10:X11"/>
    <mergeCell ref="Y10:Y11"/>
    <mergeCell ref="Z10:Z11"/>
    <mergeCell ref="AA10:AC10"/>
    <mergeCell ref="Z12:Z13"/>
    <mergeCell ref="X12:X13"/>
    <mergeCell ref="G12:G13"/>
    <mergeCell ref="L10:N10"/>
    <mergeCell ref="O10:Q10"/>
    <mergeCell ref="AD10:AF10"/>
    <mergeCell ref="AG10:AI10"/>
    <mergeCell ref="AJ10:AJ11"/>
    <mergeCell ref="AK12:AK13"/>
    <mergeCell ref="B1:AK1"/>
    <mergeCell ref="B4:H4"/>
    <mergeCell ref="I4:W4"/>
    <mergeCell ref="B6:H6"/>
    <mergeCell ref="I6:W6"/>
    <mergeCell ref="AF6:AH6"/>
    <mergeCell ref="AI6:AK6"/>
    <mergeCell ref="B9:F9"/>
    <mergeCell ref="G9:H10"/>
    <mergeCell ref="I9:I10"/>
    <mergeCell ref="J9:W9"/>
    <mergeCell ref="X9:AK9"/>
    <mergeCell ref="B10:F10"/>
    <mergeCell ref="J10:J11"/>
    <mergeCell ref="K10:K11"/>
  </mergeCells>
  <printOptions horizontalCentered="1"/>
  <pageMargins left="0.23622047244094491" right="0.23622047244094491" top="0.74803149606299213" bottom="0.74803149606299213" header="0.31496062992125984" footer="0.31496062992125984"/>
  <pageSetup paperSize="5" scale="46" pageOrder="overThenDown"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D6"/>
  <sheetViews>
    <sheetView workbookViewId="0">
      <selection activeCell="B2" sqref="B2:D6"/>
    </sheetView>
  </sheetViews>
  <sheetFormatPr baseColWidth="10" defaultRowHeight="15" x14ac:dyDescent="0.25"/>
  <cols>
    <col min="2" max="2" width="41" customWidth="1"/>
    <col min="3" max="3" width="20.7109375" customWidth="1"/>
    <col min="4" max="4" width="33.85546875" customWidth="1"/>
  </cols>
  <sheetData>
    <row r="1" spans="2:4" ht="15.75" thickBot="1" x14ac:dyDescent="0.3">
      <c r="B1" s="210" t="s">
        <v>696</v>
      </c>
    </row>
    <row r="2" spans="2:4" ht="29.25" customHeight="1" thickBot="1" x14ac:dyDescent="0.3">
      <c r="B2" s="604" t="s">
        <v>559</v>
      </c>
      <c r="C2" s="602" t="s">
        <v>551</v>
      </c>
      <c r="D2" s="603"/>
    </row>
    <row r="3" spans="2:4" ht="27.75" customHeight="1" thickBot="1" x14ac:dyDescent="0.3">
      <c r="B3" s="605"/>
      <c r="C3" s="279" t="s">
        <v>584</v>
      </c>
      <c r="D3" s="279" t="s">
        <v>552</v>
      </c>
    </row>
    <row r="4" spans="2:4" ht="31.5" customHeight="1" thickBot="1" x14ac:dyDescent="0.3">
      <c r="B4" s="606" t="s">
        <v>667</v>
      </c>
      <c r="C4" s="609" t="s">
        <v>638</v>
      </c>
      <c r="D4" s="216" t="s">
        <v>138</v>
      </c>
    </row>
    <row r="5" spans="2:4" ht="48" customHeight="1" x14ac:dyDescent="0.25">
      <c r="B5" s="607"/>
      <c r="C5" s="610"/>
      <c r="D5" s="612" t="s">
        <v>639</v>
      </c>
    </row>
    <row r="6" spans="2:4" ht="69" customHeight="1" thickBot="1" x14ac:dyDescent="0.3">
      <c r="B6" s="608"/>
      <c r="C6" s="611"/>
      <c r="D6" s="613"/>
    </row>
  </sheetData>
  <mergeCells count="5">
    <mergeCell ref="C2:D2"/>
    <mergeCell ref="B2:B3"/>
    <mergeCell ref="B4:B6"/>
    <mergeCell ref="C4:C6"/>
    <mergeCell ref="D5:D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H6"/>
  <sheetViews>
    <sheetView workbookViewId="0">
      <selection activeCell="B2" sqref="B2:H6"/>
    </sheetView>
  </sheetViews>
  <sheetFormatPr baseColWidth="10" defaultRowHeight="15" x14ac:dyDescent="0.25"/>
  <cols>
    <col min="2" max="2" width="37.28515625" customWidth="1"/>
  </cols>
  <sheetData>
    <row r="1" spans="2:8" ht="15.75" thickBot="1" x14ac:dyDescent="0.3">
      <c r="B1" s="210" t="s">
        <v>576</v>
      </c>
    </row>
    <row r="2" spans="2:8" ht="15.75" thickBot="1" x14ac:dyDescent="0.3">
      <c r="B2" s="614" t="s">
        <v>553</v>
      </c>
      <c r="C2" s="617" t="s">
        <v>554</v>
      </c>
      <c r="D2" s="618"/>
      <c r="E2" s="619"/>
      <c r="F2" s="617" t="s">
        <v>564</v>
      </c>
      <c r="G2" s="618"/>
      <c r="H2" s="619"/>
    </row>
    <row r="3" spans="2:8" ht="19.5" customHeight="1" x14ac:dyDescent="0.25">
      <c r="B3" s="615"/>
      <c r="C3" s="604" t="s">
        <v>573</v>
      </c>
      <c r="D3" s="604" t="s">
        <v>574</v>
      </c>
      <c r="E3" s="604" t="s">
        <v>575</v>
      </c>
      <c r="F3" s="604" t="s">
        <v>573</v>
      </c>
      <c r="G3" s="604" t="s">
        <v>574</v>
      </c>
      <c r="H3" s="604" t="s">
        <v>575</v>
      </c>
    </row>
    <row r="4" spans="2:8" ht="15.75" thickBot="1" x14ac:dyDescent="0.3">
      <c r="B4" s="616"/>
      <c r="C4" s="605"/>
      <c r="D4" s="605"/>
      <c r="E4" s="605"/>
      <c r="F4" s="605"/>
      <c r="G4" s="605"/>
      <c r="H4" s="605"/>
    </row>
    <row r="5" spans="2:8" ht="37.5" customHeight="1" thickBot="1" x14ac:dyDescent="0.3">
      <c r="B5" s="274" t="s">
        <v>647</v>
      </c>
      <c r="C5" s="275">
        <v>0.11</v>
      </c>
      <c r="D5" s="275">
        <v>0.77</v>
      </c>
      <c r="E5" s="275">
        <f>+D5</f>
        <v>0.77</v>
      </c>
      <c r="F5" s="275">
        <f>+'Matriz_Seg POA'!AG13</f>
        <v>0.35914893617021282</v>
      </c>
      <c r="G5" s="275">
        <f>+'Matriz_Seg POA'!AH13</f>
        <v>0.748</v>
      </c>
      <c r="H5" s="276">
        <f>+G5</f>
        <v>0.748</v>
      </c>
    </row>
    <row r="6" spans="2:8" ht="24.75" customHeight="1" thickBot="1" x14ac:dyDescent="0.3">
      <c r="B6" s="277" t="s">
        <v>640</v>
      </c>
      <c r="C6" s="278">
        <f>+C5</f>
        <v>0.11</v>
      </c>
      <c r="D6" s="279">
        <f t="shared" ref="D6:G6" si="0">+D5</f>
        <v>0.77</v>
      </c>
      <c r="E6" s="280">
        <f>+E5</f>
        <v>0.77</v>
      </c>
      <c r="F6" s="278">
        <f t="shared" si="0"/>
        <v>0.35914893617021282</v>
      </c>
      <c r="G6" s="279">
        <f t="shared" si="0"/>
        <v>0.748</v>
      </c>
      <c r="H6" s="278">
        <f>+H5</f>
        <v>0.748</v>
      </c>
    </row>
  </sheetData>
  <mergeCells count="9">
    <mergeCell ref="B2:B4"/>
    <mergeCell ref="C2:E2"/>
    <mergeCell ref="F2:H2"/>
    <mergeCell ref="F3:F4"/>
    <mergeCell ref="G3:G4"/>
    <mergeCell ref="H3:H4"/>
    <mergeCell ref="E3:E4"/>
    <mergeCell ref="D3:D4"/>
    <mergeCell ref="C3:C4"/>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M11"/>
  <sheetViews>
    <sheetView zoomScale="80" zoomScaleNormal="80" workbookViewId="0">
      <selection activeCell="D11" sqref="D11"/>
    </sheetView>
  </sheetViews>
  <sheetFormatPr baseColWidth="10" defaultRowHeight="15" x14ac:dyDescent="0.25"/>
  <cols>
    <col min="2" max="2" width="19.42578125" customWidth="1"/>
    <col min="6" max="6" width="14.28515625" customWidth="1"/>
    <col min="7" max="7" width="27.42578125" customWidth="1"/>
    <col min="11" max="11" width="37.42578125" customWidth="1"/>
  </cols>
  <sheetData>
    <row r="1" spans="2:13" ht="15.75" thickBot="1" x14ac:dyDescent="0.3">
      <c r="B1" s="210" t="s">
        <v>700</v>
      </c>
      <c r="C1" s="223"/>
      <c r="D1" s="223"/>
      <c r="E1" s="223"/>
      <c r="F1" s="223"/>
      <c r="G1" s="223"/>
      <c r="H1" s="223"/>
      <c r="I1" s="223"/>
      <c r="J1" s="223"/>
      <c r="K1" s="223"/>
    </row>
    <row r="2" spans="2:13" ht="29.25" customHeight="1" thickBot="1" x14ac:dyDescent="0.3">
      <c r="B2" s="604" t="s">
        <v>555</v>
      </c>
      <c r="C2" s="602" t="s">
        <v>556</v>
      </c>
      <c r="D2" s="635"/>
      <c r="E2" s="603"/>
      <c r="F2" s="604" t="s">
        <v>557</v>
      </c>
      <c r="G2" s="604" t="s">
        <v>558</v>
      </c>
      <c r="H2" s="636" t="s">
        <v>48</v>
      </c>
      <c r="I2" s="637"/>
      <c r="J2" s="638"/>
      <c r="K2" s="604" t="s">
        <v>63</v>
      </c>
    </row>
    <row r="3" spans="2:13" ht="15" customHeight="1" x14ac:dyDescent="0.25">
      <c r="B3" s="634"/>
      <c r="C3" s="604" t="s">
        <v>573</v>
      </c>
      <c r="D3" s="604" t="s">
        <v>574</v>
      </c>
      <c r="E3" s="604" t="s">
        <v>575</v>
      </c>
      <c r="F3" s="634"/>
      <c r="G3" s="634"/>
      <c r="H3" s="604" t="s">
        <v>573</v>
      </c>
      <c r="I3" s="604" t="s">
        <v>574</v>
      </c>
      <c r="J3" s="604" t="s">
        <v>575</v>
      </c>
      <c r="K3" s="634"/>
    </row>
    <row r="4" spans="2:13" ht="15.75" thickBot="1" x14ac:dyDescent="0.3">
      <c r="B4" s="605"/>
      <c r="C4" s="605"/>
      <c r="D4" s="605"/>
      <c r="E4" s="605"/>
      <c r="F4" s="605"/>
      <c r="G4" s="605"/>
      <c r="H4" s="605"/>
      <c r="I4" s="605"/>
      <c r="J4" s="605"/>
      <c r="K4" s="605"/>
    </row>
    <row r="5" spans="2:13" ht="15.75" customHeight="1" x14ac:dyDescent="0.25">
      <c r="B5" s="641" t="s">
        <v>641</v>
      </c>
      <c r="C5" s="628">
        <v>0.11</v>
      </c>
      <c r="D5" s="628">
        <v>0.77</v>
      </c>
      <c r="E5" s="630">
        <f>+D5</f>
        <v>0.77</v>
      </c>
      <c r="F5" s="631">
        <v>2</v>
      </c>
      <c r="G5" s="612" t="s">
        <v>642</v>
      </c>
      <c r="H5" s="620">
        <f>+'Matriz_Seg POA'!AD12</f>
        <v>0.33040000000000003</v>
      </c>
      <c r="I5" s="620">
        <f>+'Matriz_Seg POA'!AE12</f>
        <v>0.67390000000000005</v>
      </c>
      <c r="J5" s="623">
        <f>+I5</f>
        <v>0.67390000000000005</v>
      </c>
      <c r="K5" s="639" t="s">
        <v>706</v>
      </c>
    </row>
    <row r="6" spans="2:13" x14ac:dyDescent="0.25">
      <c r="B6" s="642"/>
      <c r="C6" s="629"/>
      <c r="D6" s="629"/>
      <c r="E6" s="624"/>
      <c r="F6" s="632"/>
      <c r="G6" s="633"/>
      <c r="H6" s="621"/>
      <c r="I6" s="621"/>
      <c r="J6" s="624"/>
      <c r="K6" s="640"/>
    </row>
    <row r="7" spans="2:13" ht="74.25" customHeight="1" thickBot="1" x14ac:dyDescent="0.3">
      <c r="B7" s="642"/>
      <c r="C7" s="629"/>
      <c r="D7" s="629"/>
      <c r="E7" s="624"/>
      <c r="F7" s="632"/>
      <c r="G7" s="613"/>
      <c r="H7" s="622"/>
      <c r="I7" s="622"/>
      <c r="J7" s="625"/>
      <c r="K7" s="640"/>
      <c r="M7" s="452"/>
    </row>
    <row r="8" spans="2:13" ht="72.75" customHeight="1" x14ac:dyDescent="0.25">
      <c r="B8" s="642"/>
      <c r="C8" s="629"/>
      <c r="D8" s="629"/>
      <c r="E8" s="624"/>
      <c r="F8" s="632"/>
      <c r="G8" s="626" t="s">
        <v>641</v>
      </c>
      <c r="H8" s="620">
        <f>+'Matriz_Seg POA'!AD13</f>
        <v>0.33760000000000001</v>
      </c>
      <c r="I8" s="620">
        <f>+'Matriz_Seg POA'!AE13</f>
        <v>0.748</v>
      </c>
      <c r="J8" s="623">
        <f>+I8</f>
        <v>0.748</v>
      </c>
      <c r="K8" s="640"/>
      <c r="M8" s="452"/>
    </row>
    <row r="9" spans="2:13" ht="72.75" customHeight="1" x14ac:dyDescent="0.25">
      <c r="B9" s="642"/>
      <c r="C9" s="629"/>
      <c r="D9" s="629"/>
      <c r="E9" s="624"/>
      <c r="F9" s="632"/>
      <c r="G9" s="627"/>
      <c r="H9" s="621"/>
      <c r="I9" s="621"/>
      <c r="J9" s="624"/>
      <c r="K9" s="640"/>
    </row>
    <row r="10" spans="2:13" ht="270" customHeight="1" thickBot="1" x14ac:dyDescent="0.3">
      <c r="B10" s="642"/>
      <c r="C10" s="629"/>
      <c r="D10" s="629"/>
      <c r="E10" s="624"/>
      <c r="F10" s="632"/>
      <c r="G10" s="627"/>
      <c r="H10" s="621"/>
      <c r="I10" s="621"/>
      <c r="J10" s="624"/>
      <c r="K10" s="640"/>
    </row>
    <row r="11" spans="2:13" ht="30.75" thickBot="1" x14ac:dyDescent="0.3">
      <c r="B11" s="282" t="s">
        <v>640</v>
      </c>
      <c r="C11" s="283">
        <f>+C5</f>
        <v>0.11</v>
      </c>
      <c r="D11" s="283">
        <f>+D5</f>
        <v>0.77</v>
      </c>
      <c r="E11" s="285">
        <f>+E5</f>
        <v>0.77</v>
      </c>
      <c r="F11" s="284">
        <f t="shared" ref="F11" si="0">+F5</f>
        <v>2</v>
      </c>
      <c r="G11" s="286"/>
      <c r="H11" s="287">
        <f>+(H5+H8)/2</f>
        <v>0.33400000000000002</v>
      </c>
      <c r="I11" s="287">
        <f>+(I5+I8+I9)/3</f>
        <v>0.47396666666666665</v>
      </c>
      <c r="J11" s="287">
        <f>(+J8+J5)/2</f>
        <v>0.71094999999999997</v>
      </c>
      <c r="K11" s="288"/>
    </row>
  </sheetData>
  <mergeCells count="27">
    <mergeCell ref="M7:M8"/>
    <mergeCell ref="B2:B4"/>
    <mergeCell ref="C2:E2"/>
    <mergeCell ref="F2:F4"/>
    <mergeCell ref="H2:J2"/>
    <mergeCell ref="K2:K4"/>
    <mergeCell ref="C3:C4"/>
    <mergeCell ref="D3:D4"/>
    <mergeCell ref="H3:H4"/>
    <mergeCell ref="I3:I4"/>
    <mergeCell ref="G2:G4"/>
    <mergeCell ref="J3:J4"/>
    <mergeCell ref="E3:E4"/>
    <mergeCell ref="K5:K10"/>
    <mergeCell ref="B5:B10"/>
    <mergeCell ref="C5:C10"/>
    <mergeCell ref="D5:D10"/>
    <mergeCell ref="E5:E10"/>
    <mergeCell ref="F5:F10"/>
    <mergeCell ref="G5:G7"/>
    <mergeCell ref="H5:H7"/>
    <mergeCell ref="I5:I7"/>
    <mergeCell ref="J5:J7"/>
    <mergeCell ref="G8:G10"/>
    <mergeCell ref="H8:H10"/>
    <mergeCell ref="I8:I10"/>
    <mergeCell ref="J8:J10"/>
  </mergeCells>
  <pageMargins left="0.70866141732283472" right="0.70866141732283472" top="0.74803149606299213" bottom="0.7480314960629921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79"/>
  <sheetViews>
    <sheetView workbookViewId="0">
      <selection activeCell="A4" sqref="A4:E8"/>
    </sheetView>
  </sheetViews>
  <sheetFormatPr baseColWidth="10" defaultRowHeight="15" x14ac:dyDescent="0.25"/>
  <cols>
    <col min="1" max="1" width="17.42578125" customWidth="1"/>
    <col min="2" max="2" width="14.140625" customWidth="1"/>
    <col min="3" max="3" width="55.28515625" customWidth="1"/>
    <col min="4" max="4" width="16.5703125" customWidth="1"/>
    <col min="5" max="5" width="13.28515625" customWidth="1"/>
    <col min="8" max="8" width="15.140625" customWidth="1"/>
  </cols>
  <sheetData>
    <row r="1" spans="1:8" x14ac:dyDescent="0.25">
      <c r="A1" s="643" t="s">
        <v>583</v>
      </c>
      <c r="B1" s="643"/>
      <c r="C1" s="643"/>
      <c r="D1" s="643"/>
      <c r="E1" s="643"/>
      <c r="F1" s="643"/>
      <c r="G1" s="643"/>
      <c r="H1" s="643"/>
    </row>
    <row r="2" spans="1:8" x14ac:dyDescent="0.25">
      <c r="A2" s="643"/>
      <c r="B2" s="643"/>
      <c r="C2" s="643"/>
      <c r="D2" s="643"/>
      <c r="E2" s="643"/>
      <c r="F2" s="643"/>
      <c r="G2" s="643"/>
      <c r="H2" s="643"/>
    </row>
    <row r="3" spans="1:8" ht="15.75" thickBot="1" x14ac:dyDescent="0.3">
      <c r="A3" s="210" t="s">
        <v>577</v>
      </c>
      <c r="B3" s="223"/>
      <c r="C3" s="223"/>
      <c r="D3" s="223"/>
      <c r="E3" s="223"/>
    </row>
    <row r="4" spans="1:8" ht="34.5" customHeight="1" thickBot="1" x14ac:dyDescent="0.3">
      <c r="A4" s="319" t="s">
        <v>567</v>
      </c>
      <c r="B4" s="320" t="s">
        <v>664</v>
      </c>
      <c r="C4" s="281" t="s">
        <v>568</v>
      </c>
      <c r="D4" s="281" t="s">
        <v>569</v>
      </c>
      <c r="E4" s="281" t="s">
        <v>570</v>
      </c>
    </row>
    <row r="5" spans="1:8" ht="27.75" hidden="1" thickBot="1" x14ac:dyDescent="0.3">
      <c r="A5" s="205"/>
      <c r="B5" s="206" t="s">
        <v>571</v>
      </c>
      <c r="C5" s="206" t="s">
        <v>572</v>
      </c>
      <c r="D5" s="206" t="s">
        <v>572</v>
      </c>
      <c r="E5" s="206"/>
    </row>
    <row r="6" spans="1:8" x14ac:dyDescent="0.25">
      <c r="A6" s="211" t="s">
        <v>586</v>
      </c>
      <c r="B6" s="214">
        <v>21</v>
      </c>
      <c r="C6" s="214">
        <v>1</v>
      </c>
      <c r="D6" s="214">
        <v>1</v>
      </c>
      <c r="E6" s="214">
        <f>SUM(B6:D6)</f>
        <v>23</v>
      </c>
    </row>
    <row r="7" spans="1:8" x14ac:dyDescent="0.25">
      <c r="A7" s="211" t="s">
        <v>587</v>
      </c>
      <c r="B7" s="214">
        <v>28</v>
      </c>
      <c r="C7" s="211"/>
      <c r="D7" s="214"/>
      <c r="E7" s="214">
        <f>SUM(B7:D7)</f>
        <v>28</v>
      </c>
    </row>
    <row r="8" spans="1:8" ht="15.75" thickBot="1" x14ac:dyDescent="0.3">
      <c r="A8" s="321" t="s">
        <v>537</v>
      </c>
      <c r="B8" s="318">
        <f>SUM(B6:B7)</f>
        <v>49</v>
      </c>
      <c r="C8" s="318">
        <f>SUM(C6:C7)</f>
        <v>1</v>
      </c>
      <c r="D8" s="318">
        <f>SUM(D6:D7)</f>
        <v>1</v>
      </c>
      <c r="E8" s="318">
        <f>SUM(E6:E7)</f>
        <v>51</v>
      </c>
    </row>
    <row r="10" spans="1:8" x14ac:dyDescent="0.25">
      <c r="A10" s="210" t="s">
        <v>633</v>
      </c>
      <c r="B10" s="223"/>
      <c r="C10" s="223"/>
      <c r="D10" s="223"/>
    </row>
    <row r="11" spans="1:8" ht="15" customHeight="1" x14ac:dyDescent="0.25">
      <c r="A11" s="644" t="s">
        <v>550</v>
      </c>
      <c r="B11" s="644" t="s">
        <v>538</v>
      </c>
      <c r="C11" s="644" t="s">
        <v>535</v>
      </c>
      <c r="D11" s="644" t="s">
        <v>541</v>
      </c>
    </row>
    <row r="12" spans="1:8" x14ac:dyDescent="0.25">
      <c r="A12" s="644"/>
      <c r="B12" s="644"/>
      <c r="C12" s="644"/>
      <c r="D12" s="644"/>
    </row>
    <row r="13" spans="1:8" ht="23.1" customHeight="1" x14ac:dyDescent="0.25">
      <c r="A13" s="214">
        <v>1</v>
      </c>
      <c r="B13" s="211" t="s">
        <v>565</v>
      </c>
      <c r="C13" s="211" t="s">
        <v>588</v>
      </c>
      <c r="D13" s="15"/>
    </row>
    <row r="14" spans="1:8" ht="23.1" customHeight="1" x14ac:dyDescent="0.25">
      <c r="A14" s="214">
        <v>1</v>
      </c>
      <c r="B14" s="211" t="s">
        <v>565</v>
      </c>
      <c r="C14" s="211" t="s">
        <v>589</v>
      </c>
      <c r="D14" s="15"/>
    </row>
    <row r="15" spans="1:8" ht="23.1" customHeight="1" x14ac:dyDescent="0.25">
      <c r="A15" s="214">
        <v>2</v>
      </c>
      <c r="B15" s="211" t="s">
        <v>565</v>
      </c>
      <c r="C15" s="211" t="s">
        <v>590</v>
      </c>
      <c r="D15" s="15"/>
    </row>
    <row r="16" spans="1:8" ht="23.1" customHeight="1" x14ac:dyDescent="0.25">
      <c r="A16" s="214">
        <v>2</v>
      </c>
      <c r="B16" s="211" t="s">
        <v>565</v>
      </c>
      <c r="C16" s="211" t="s">
        <v>602</v>
      </c>
      <c r="D16" s="15"/>
    </row>
    <row r="17" spans="1:20" ht="23.1" customHeight="1" x14ac:dyDescent="0.25">
      <c r="A17" s="214">
        <v>3</v>
      </c>
      <c r="B17" s="211" t="s">
        <v>565</v>
      </c>
      <c r="C17" s="211" t="s">
        <v>591</v>
      </c>
      <c r="D17" s="15"/>
    </row>
    <row r="18" spans="1:20" ht="23.1" customHeight="1" x14ac:dyDescent="0.25">
      <c r="A18" s="214">
        <v>4</v>
      </c>
      <c r="B18" s="211" t="s">
        <v>565</v>
      </c>
      <c r="C18" s="211" t="s">
        <v>603</v>
      </c>
      <c r="D18" s="15"/>
    </row>
    <row r="19" spans="1:20" ht="23.1" customHeight="1" x14ac:dyDescent="0.25">
      <c r="A19" s="214">
        <v>5</v>
      </c>
      <c r="B19" s="211" t="s">
        <v>565</v>
      </c>
      <c r="C19" s="211" t="s">
        <v>592</v>
      </c>
      <c r="D19" s="15"/>
    </row>
    <row r="20" spans="1:20" ht="23.1" customHeight="1" x14ac:dyDescent="0.25">
      <c r="A20" s="214">
        <v>5</v>
      </c>
      <c r="B20" s="211" t="s">
        <v>565</v>
      </c>
      <c r="C20" s="211" t="s">
        <v>593</v>
      </c>
      <c r="D20" s="15"/>
    </row>
    <row r="21" spans="1:20" ht="23.1" customHeight="1" x14ac:dyDescent="0.25">
      <c r="A21" s="214">
        <v>5</v>
      </c>
      <c r="B21" s="211" t="s">
        <v>565</v>
      </c>
      <c r="C21" s="211" t="s">
        <v>604</v>
      </c>
      <c r="D21" s="15"/>
    </row>
    <row r="22" spans="1:20" ht="23.1" customHeight="1" x14ac:dyDescent="0.25">
      <c r="A22" s="214">
        <v>5</v>
      </c>
      <c r="B22" s="211" t="s">
        <v>565</v>
      </c>
      <c r="C22" s="211" t="s">
        <v>605</v>
      </c>
      <c r="D22" s="15"/>
      <c r="T22" s="212" t="s">
        <v>607</v>
      </c>
    </row>
    <row r="23" spans="1:20" ht="23.1" customHeight="1" x14ac:dyDescent="0.25">
      <c r="A23" s="214">
        <v>5</v>
      </c>
      <c r="B23" s="211" t="s">
        <v>565</v>
      </c>
      <c r="C23" s="211" t="s">
        <v>606</v>
      </c>
      <c r="D23" s="15"/>
    </row>
    <row r="24" spans="1:20" ht="23.1" customHeight="1" x14ac:dyDescent="0.25">
      <c r="A24" s="214">
        <v>6</v>
      </c>
      <c r="B24" s="211" t="s">
        <v>565</v>
      </c>
      <c r="C24" s="211" t="s">
        <v>594</v>
      </c>
      <c r="D24" s="15"/>
    </row>
    <row r="25" spans="1:20" ht="23.1" customHeight="1" x14ac:dyDescent="0.25">
      <c r="A25" s="214">
        <v>7</v>
      </c>
      <c r="B25" s="211" t="s">
        <v>565</v>
      </c>
      <c r="C25" s="211" t="s">
        <v>608</v>
      </c>
      <c r="D25" s="15"/>
    </row>
    <row r="26" spans="1:20" ht="23.1" customHeight="1" x14ac:dyDescent="0.25">
      <c r="A26" s="214">
        <v>7</v>
      </c>
      <c r="B26" s="211" t="s">
        <v>565</v>
      </c>
      <c r="C26" s="211" t="s">
        <v>609</v>
      </c>
      <c r="D26" s="15"/>
    </row>
    <row r="27" spans="1:20" ht="23.1" customHeight="1" x14ac:dyDescent="0.25">
      <c r="A27" s="214">
        <v>7</v>
      </c>
      <c r="B27" s="211" t="s">
        <v>565</v>
      </c>
      <c r="C27" s="211" t="s">
        <v>610</v>
      </c>
      <c r="D27" s="15"/>
    </row>
    <row r="28" spans="1:20" ht="23.1" customHeight="1" x14ac:dyDescent="0.25">
      <c r="A28" s="214">
        <v>7</v>
      </c>
      <c r="B28" s="211" t="s">
        <v>565</v>
      </c>
      <c r="C28" s="211" t="s">
        <v>607</v>
      </c>
      <c r="D28" s="15"/>
    </row>
    <row r="29" spans="1:20" ht="23.1" customHeight="1" x14ac:dyDescent="0.25">
      <c r="A29" s="214">
        <v>7</v>
      </c>
      <c r="B29" s="211" t="s">
        <v>565</v>
      </c>
      <c r="C29" s="211" t="s">
        <v>595</v>
      </c>
      <c r="D29" s="15"/>
    </row>
    <row r="30" spans="1:20" ht="23.1" customHeight="1" x14ac:dyDescent="0.25">
      <c r="A30" s="214">
        <v>7</v>
      </c>
      <c r="B30" s="211" t="s">
        <v>565</v>
      </c>
      <c r="C30" s="211" t="s">
        <v>596</v>
      </c>
      <c r="D30" s="15"/>
    </row>
    <row r="31" spans="1:20" ht="23.1" customHeight="1" x14ac:dyDescent="0.25">
      <c r="A31" s="214">
        <v>8</v>
      </c>
      <c r="B31" s="211" t="s">
        <v>565</v>
      </c>
      <c r="C31" s="211" t="s">
        <v>611</v>
      </c>
      <c r="D31" s="15"/>
    </row>
    <row r="32" spans="1:20" ht="23.1" customHeight="1" x14ac:dyDescent="0.25">
      <c r="A32" s="214">
        <v>8</v>
      </c>
      <c r="B32" s="211" t="s">
        <v>565</v>
      </c>
      <c r="C32" s="211" t="s">
        <v>612</v>
      </c>
      <c r="D32" s="15"/>
    </row>
    <row r="33" spans="1:4" ht="23.1" customHeight="1" x14ac:dyDescent="0.25">
      <c r="A33" s="214">
        <v>8</v>
      </c>
      <c r="B33" s="211" t="s">
        <v>565</v>
      </c>
      <c r="C33" s="211" t="s">
        <v>597</v>
      </c>
      <c r="D33" s="15"/>
    </row>
    <row r="34" spans="1:4" ht="23.1" customHeight="1" x14ac:dyDescent="0.25">
      <c r="A34" s="214">
        <v>8</v>
      </c>
      <c r="B34" s="211" t="s">
        <v>565</v>
      </c>
      <c r="C34" s="211" t="s">
        <v>597</v>
      </c>
      <c r="D34" s="15"/>
    </row>
    <row r="35" spans="1:4" ht="23.1" customHeight="1" x14ac:dyDescent="0.25">
      <c r="A35" s="214">
        <v>8</v>
      </c>
      <c r="B35" s="211" t="s">
        <v>565</v>
      </c>
      <c r="C35" s="211" t="s">
        <v>598</v>
      </c>
      <c r="D35" s="15"/>
    </row>
    <row r="36" spans="1:4" ht="23.1" customHeight="1" x14ac:dyDescent="0.25">
      <c r="A36" s="214">
        <v>8</v>
      </c>
      <c r="B36" s="211" t="s">
        <v>565</v>
      </c>
      <c r="C36" s="211" t="s">
        <v>599</v>
      </c>
      <c r="D36" s="15"/>
    </row>
    <row r="37" spans="1:4" ht="23.1" customHeight="1" x14ac:dyDescent="0.25">
      <c r="A37" s="214">
        <v>8</v>
      </c>
      <c r="B37" s="211" t="s">
        <v>565</v>
      </c>
      <c r="C37" s="211" t="s">
        <v>600</v>
      </c>
      <c r="D37" s="15"/>
    </row>
    <row r="38" spans="1:4" ht="23.1" customHeight="1" x14ac:dyDescent="0.25">
      <c r="A38" s="214">
        <v>8</v>
      </c>
      <c r="B38" s="211" t="s">
        <v>565</v>
      </c>
      <c r="C38" s="211" t="s">
        <v>601</v>
      </c>
      <c r="D38" s="15"/>
    </row>
    <row r="39" spans="1:4" ht="23.1" customHeight="1" x14ac:dyDescent="0.25">
      <c r="A39" s="214">
        <v>9</v>
      </c>
      <c r="B39" s="211" t="s">
        <v>565</v>
      </c>
      <c r="C39" s="211" t="s">
        <v>613</v>
      </c>
      <c r="D39" s="15"/>
    </row>
    <row r="40" spans="1:4" ht="23.1" customHeight="1" x14ac:dyDescent="0.25">
      <c r="A40" s="214">
        <v>10</v>
      </c>
      <c r="B40" s="211" t="s">
        <v>565</v>
      </c>
      <c r="C40" s="211" t="s">
        <v>614</v>
      </c>
      <c r="D40" s="15"/>
    </row>
    <row r="41" spans="1:4" ht="23.1" customHeight="1" x14ac:dyDescent="0.25">
      <c r="A41" s="214">
        <v>11</v>
      </c>
      <c r="B41" s="211" t="s">
        <v>565</v>
      </c>
      <c r="C41" s="211" t="s">
        <v>615</v>
      </c>
      <c r="D41" s="15"/>
    </row>
    <row r="42" spans="1:4" ht="23.1" customHeight="1" x14ac:dyDescent="0.25">
      <c r="A42" s="214">
        <v>12</v>
      </c>
      <c r="B42" s="211" t="s">
        <v>565</v>
      </c>
      <c r="C42" s="211" t="s">
        <v>616</v>
      </c>
      <c r="D42" s="15"/>
    </row>
    <row r="43" spans="1:4" ht="23.1" customHeight="1" x14ac:dyDescent="0.25">
      <c r="A43" s="214">
        <v>12</v>
      </c>
      <c r="B43" s="211" t="s">
        <v>565</v>
      </c>
      <c r="C43" s="211" t="s">
        <v>617</v>
      </c>
      <c r="D43" s="15"/>
    </row>
    <row r="44" spans="1:4" ht="23.1" customHeight="1" x14ac:dyDescent="0.25">
      <c r="A44" s="214">
        <v>12</v>
      </c>
      <c r="B44" s="211" t="s">
        <v>565</v>
      </c>
      <c r="C44" s="211" t="s">
        <v>618</v>
      </c>
      <c r="D44" s="15"/>
    </row>
    <row r="45" spans="1:4" ht="23.1" customHeight="1" x14ac:dyDescent="0.25">
      <c r="A45" s="214">
        <v>13</v>
      </c>
      <c r="B45" s="211" t="s">
        <v>565</v>
      </c>
      <c r="C45" s="211" t="s">
        <v>619</v>
      </c>
      <c r="D45" s="15"/>
    </row>
    <row r="46" spans="1:4" ht="23.1" customHeight="1" x14ac:dyDescent="0.25">
      <c r="A46" s="214">
        <v>14</v>
      </c>
      <c r="B46" s="211" t="s">
        <v>565</v>
      </c>
      <c r="C46" s="211" t="s">
        <v>620</v>
      </c>
      <c r="D46" s="15"/>
    </row>
    <row r="47" spans="1:4" ht="23.1" customHeight="1" x14ac:dyDescent="0.25">
      <c r="A47" s="214">
        <v>15</v>
      </c>
      <c r="B47" s="211" t="s">
        <v>565</v>
      </c>
      <c r="C47" s="211" t="s">
        <v>621</v>
      </c>
      <c r="D47" s="15"/>
    </row>
    <row r="48" spans="1:4" ht="23.1" customHeight="1" x14ac:dyDescent="0.25">
      <c r="A48" s="214">
        <v>15</v>
      </c>
      <c r="B48" s="211" t="s">
        <v>565</v>
      </c>
      <c r="C48" s="211" t="s">
        <v>622</v>
      </c>
      <c r="D48" s="15"/>
    </row>
    <row r="49" spans="1:4" ht="23.1" customHeight="1" x14ac:dyDescent="0.25">
      <c r="A49" s="214">
        <v>16</v>
      </c>
      <c r="B49" s="211" t="s">
        <v>565</v>
      </c>
      <c r="C49" s="211" t="s">
        <v>623</v>
      </c>
      <c r="D49" s="15"/>
    </row>
    <row r="50" spans="1:4" ht="23.1" customHeight="1" x14ac:dyDescent="0.25">
      <c r="A50" s="214">
        <v>17</v>
      </c>
      <c r="B50" s="211" t="s">
        <v>565</v>
      </c>
      <c r="C50" s="211" t="s">
        <v>624</v>
      </c>
      <c r="D50" s="15"/>
    </row>
    <row r="51" spans="1:4" ht="23.1" customHeight="1" x14ac:dyDescent="0.25">
      <c r="A51" s="214">
        <v>17</v>
      </c>
      <c r="B51" s="211" t="s">
        <v>565</v>
      </c>
      <c r="C51" s="211" t="s">
        <v>625</v>
      </c>
      <c r="D51" s="15"/>
    </row>
    <row r="52" spans="1:4" ht="23.1" customHeight="1" x14ac:dyDescent="0.25">
      <c r="A52" s="214">
        <v>17</v>
      </c>
      <c r="B52" s="211" t="s">
        <v>565</v>
      </c>
      <c r="C52" s="211" t="s">
        <v>625</v>
      </c>
      <c r="D52" s="15"/>
    </row>
    <row r="53" spans="1:4" ht="23.1" customHeight="1" x14ac:dyDescent="0.25">
      <c r="A53" s="214">
        <v>17</v>
      </c>
      <c r="B53" s="211" t="s">
        <v>565</v>
      </c>
      <c r="C53" s="211" t="s">
        <v>625</v>
      </c>
      <c r="D53" s="15"/>
    </row>
    <row r="54" spans="1:4" ht="23.1" customHeight="1" x14ac:dyDescent="0.25">
      <c r="A54" s="214">
        <v>17</v>
      </c>
      <c r="B54" s="211" t="s">
        <v>565</v>
      </c>
      <c r="C54" s="211" t="s">
        <v>626</v>
      </c>
      <c r="D54" s="15"/>
    </row>
    <row r="55" spans="1:4" ht="23.1" customHeight="1" x14ac:dyDescent="0.25">
      <c r="A55" s="214">
        <v>17</v>
      </c>
      <c r="B55" s="211" t="s">
        <v>565</v>
      </c>
      <c r="C55" s="211" t="s">
        <v>626</v>
      </c>
      <c r="D55" s="15"/>
    </row>
    <row r="56" spans="1:4" ht="23.1" customHeight="1" x14ac:dyDescent="0.25">
      <c r="A56" s="214">
        <v>17</v>
      </c>
      <c r="B56" s="211" t="s">
        <v>565</v>
      </c>
      <c r="C56" s="211" t="s">
        <v>626</v>
      </c>
      <c r="D56" s="15"/>
    </row>
    <row r="57" spans="1:4" ht="23.1" customHeight="1" x14ac:dyDescent="0.25">
      <c r="A57" s="214">
        <v>17</v>
      </c>
      <c r="B57" s="211" t="s">
        <v>565</v>
      </c>
      <c r="C57" s="211" t="s">
        <v>625</v>
      </c>
      <c r="D57" s="15"/>
    </row>
    <row r="58" spans="1:4" ht="23.1" customHeight="1" x14ac:dyDescent="0.25">
      <c r="A58" s="214">
        <v>17</v>
      </c>
      <c r="B58" s="211" t="s">
        <v>565</v>
      </c>
      <c r="C58" s="211" t="s">
        <v>625</v>
      </c>
      <c r="D58" s="15"/>
    </row>
    <row r="59" spans="1:4" ht="23.1" customHeight="1" x14ac:dyDescent="0.25">
      <c r="A59" s="214">
        <v>17</v>
      </c>
      <c r="B59" s="211" t="s">
        <v>565</v>
      </c>
      <c r="C59" s="211" t="s">
        <v>627</v>
      </c>
      <c r="D59" s="15"/>
    </row>
    <row r="60" spans="1:4" ht="23.1" customHeight="1" x14ac:dyDescent="0.25">
      <c r="A60" s="214">
        <v>18</v>
      </c>
      <c r="B60" s="211" t="s">
        <v>565</v>
      </c>
      <c r="C60" s="211" t="s">
        <v>628</v>
      </c>
      <c r="D60" s="15"/>
    </row>
    <row r="61" spans="1:4" ht="23.1" customHeight="1" x14ac:dyDescent="0.25">
      <c r="A61" s="214">
        <v>19</v>
      </c>
      <c r="B61" s="211" t="s">
        <v>565</v>
      </c>
      <c r="C61" s="211" t="s">
        <v>629</v>
      </c>
      <c r="D61" s="15"/>
    </row>
    <row r="62" spans="1:4" ht="23.1" customHeight="1" x14ac:dyDescent="0.25">
      <c r="A62" s="214">
        <v>19</v>
      </c>
      <c r="B62" s="211" t="s">
        <v>565</v>
      </c>
      <c r="C62" s="211" t="s">
        <v>630</v>
      </c>
      <c r="D62" s="15"/>
    </row>
    <row r="63" spans="1:4" ht="23.1" customHeight="1" x14ac:dyDescent="0.25">
      <c r="A63" s="214">
        <v>19</v>
      </c>
      <c r="B63" s="211" t="s">
        <v>565</v>
      </c>
      <c r="C63" s="211" t="s">
        <v>630</v>
      </c>
      <c r="D63" s="15"/>
    </row>
    <row r="64" spans="1:4" ht="23.1" customHeight="1" x14ac:dyDescent="0.25">
      <c r="A64" s="214">
        <v>19</v>
      </c>
      <c r="B64" s="211" t="s">
        <v>565</v>
      </c>
      <c r="C64" s="211" t="s">
        <v>631</v>
      </c>
      <c r="D64" s="15"/>
    </row>
    <row r="65" spans="1:8" ht="23.1" customHeight="1" x14ac:dyDescent="0.25">
      <c r="A65" s="214">
        <v>19</v>
      </c>
      <c r="B65" s="211" t="s">
        <v>565</v>
      </c>
      <c r="C65" s="211" t="s">
        <v>631</v>
      </c>
      <c r="D65" s="15"/>
    </row>
    <row r="66" spans="1:8" ht="23.1" customHeight="1" x14ac:dyDescent="0.25">
      <c r="A66" s="214">
        <v>19</v>
      </c>
      <c r="B66" s="211" t="s">
        <v>565</v>
      </c>
      <c r="C66" s="211" t="s">
        <v>632</v>
      </c>
      <c r="D66" s="15"/>
    </row>
    <row r="67" spans="1:8" ht="23.1" customHeight="1" x14ac:dyDescent="0.25">
      <c r="A67" s="214">
        <v>19</v>
      </c>
      <c r="B67" s="211" t="s">
        <v>565</v>
      </c>
      <c r="C67" s="211" t="s">
        <v>632</v>
      </c>
      <c r="D67" s="15"/>
    </row>
    <row r="68" spans="1:8" x14ac:dyDescent="0.25">
      <c r="A68" s="214"/>
      <c r="B68" s="15"/>
      <c r="C68" s="211"/>
      <c r="D68" s="15"/>
    </row>
    <row r="69" spans="1:8" x14ac:dyDescent="0.25">
      <c r="A69" s="208" t="s">
        <v>537</v>
      </c>
      <c r="B69" s="208"/>
      <c r="C69" s="208"/>
      <c r="D69" s="208"/>
    </row>
    <row r="71" spans="1:8" x14ac:dyDescent="0.25">
      <c r="A71" s="210" t="s">
        <v>566</v>
      </c>
    </row>
    <row r="72" spans="1:8" x14ac:dyDescent="0.25">
      <c r="A72" s="645" t="s">
        <v>550</v>
      </c>
      <c r="B72" s="645" t="s">
        <v>562</v>
      </c>
      <c r="C72" s="645" t="s">
        <v>563</v>
      </c>
      <c r="D72" s="645" t="s">
        <v>582</v>
      </c>
      <c r="E72" s="645" t="s">
        <v>536</v>
      </c>
      <c r="F72" s="645"/>
      <c r="G72" s="645"/>
      <c r="H72" s="645"/>
    </row>
    <row r="73" spans="1:8" ht="29.25" customHeight="1" x14ac:dyDescent="0.25">
      <c r="A73" s="645"/>
      <c r="B73" s="645"/>
      <c r="C73" s="645"/>
      <c r="D73" s="645"/>
      <c r="E73" s="209" t="s">
        <v>540</v>
      </c>
      <c r="F73" s="209" t="s">
        <v>560</v>
      </c>
      <c r="G73" s="209" t="s">
        <v>561</v>
      </c>
      <c r="H73" s="209" t="s">
        <v>541</v>
      </c>
    </row>
    <row r="74" spans="1:8" x14ac:dyDescent="0.25">
      <c r="A74" s="214">
        <v>9</v>
      </c>
      <c r="B74" s="211" t="s">
        <v>697</v>
      </c>
      <c r="C74" s="211" t="s">
        <v>698</v>
      </c>
      <c r="D74" s="207"/>
      <c r="E74" s="215">
        <v>42461</v>
      </c>
      <c r="F74" s="215">
        <v>42551</v>
      </c>
      <c r="G74" s="207"/>
      <c r="H74" s="207"/>
    </row>
    <row r="75" spans="1:8" x14ac:dyDescent="0.25">
      <c r="A75" s="214">
        <v>6</v>
      </c>
      <c r="B75" s="211" t="s">
        <v>539</v>
      </c>
      <c r="C75" s="211" t="s">
        <v>637</v>
      </c>
      <c r="D75" s="207"/>
      <c r="E75" s="215">
        <v>42370</v>
      </c>
      <c r="F75" s="215">
        <v>42735</v>
      </c>
      <c r="G75" s="207"/>
      <c r="H75" s="207"/>
    </row>
    <row r="76" spans="1:8" x14ac:dyDescent="0.25">
      <c r="A76" s="15"/>
      <c r="B76" s="15"/>
      <c r="C76" s="15"/>
      <c r="D76" s="15"/>
      <c r="E76" s="15"/>
      <c r="F76" s="15"/>
      <c r="G76" s="15"/>
      <c r="H76" s="15"/>
    </row>
    <row r="77" spans="1:8" x14ac:dyDescent="0.25">
      <c r="A77" s="208" t="s">
        <v>537</v>
      </c>
      <c r="B77" s="208"/>
      <c r="C77" s="208"/>
      <c r="D77" s="208"/>
      <c r="E77" s="208"/>
      <c r="F77" s="208"/>
      <c r="G77" s="208"/>
      <c r="H77" s="208"/>
    </row>
    <row r="78" spans="1:8" x14ac:dyDescent="0.25">
      <c r="A78" t="s">
        <v>580</v>
      </c>
    </row>
    <row r="79" spans="1:8" x14ac:dyDescent="0.25">
      <c r="A79" t="s">
        <v>581</v>
      </c>
    </row>
  </sheetData>
  <mergeCells count="10">
    <mergeCell ref="A72:A73"/>
    <mergeCell ref="B72:B73"/>
    <mergeCell ref="C72:C73"/>
    <mergeCell ref="D72:D73"/>
    <mergeCell ref="E72:H72"/>
    <mergeCell ref="A1:H2"/>
    <mergeCell ref="A11:A12"/>
    <mergeCell ref="B11:B12"/>
    <mergeCell ref="C11:C12"/>
    <mergeCell ref="D11:D12"/>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Seg Anual</vt:lpstr>
      <vt:lpstr>DETALLE CODIGOS</vt:lpstr>
      <vt:lpstr>Matriz_Seg POA</vt:lpstr>
      <vt:lpstr>Ejemplo 1</vt:lpstr>
      <vt:lpstr>Resumen</vt:lpstr>
      <vt:lpstr>Obj. G y E</vt:lpstr>
      <vt:lpstr>Seg. POA 2016</vt:lpstr>
      <vt:lpstr>Avan. Fis. y % Ejec.</vt:lpstr>
      <vt:lpstr>REC HUMANOS</vt:lpstr>
      <vt:lpstr>FODA POR OG</vt:lpstr>
      <vt:lpstr>Resul. Alcanzados</vt:lpstr>
      <vt:lpstr>Seg. POA 2016-Ponderacion(7)</vt:lpstr>
      <vt:lpstr>'Ejemplo 1'!Área_de_impresión</vt:lpstr>
      <vt:lpstr>'Matriz_Seg POA'!Área_de_impresión</vt:lpstr>
      <vt:lpstr>'Resul. Alcanzados'!Área_de_impresión</vt:lpstr>
      <vt:lpstr>Resumen!Área_de_impresión</vt:lpstr>
      <vt:lpstr>'Seg. POA 2016'!Área_de_impresión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Perez</dc:creator>
  <cp:lastModifiedBy>dcastro</cp:lastModifiedBy>
  <cp:lastPrinted>2017-01-26T13:16:06Z</cp:lastPrinted>
  <dcterms:created xsi:type="dcterms:W3CDTF">2013-12-23T19:25:10Z</dcterms:created>
  <dcterms:modified xsi:type="dcterms:W3CDTF">2017-01-26T14:01:15Z</dcterms:modified>
</cp:coreProperties>
</file>